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pt. Recursos Humanos\Div. Organización y Compensación\Nóminas\Nóminas 2026\Portal de Transparencia\"/>
    </mc:Choice>
  </mc:AlternateContent>
  <xr:revisionPtr revIDLastSave="0" documentId="13_ncr:1_{E2F0DEF7-2648-4345-99A9-2DAC12370120}" xr6:coauthVersionLast="47" xr6:coauthVersionMax="47" xr10:uidLastSave="{00000000-0000-0000-0000-000000000000}"/>
  <bookViews>
    <workbookView xWindow="-120" yWindow="-120" windowWidth="29040" windowHeight="15840" xr2:uid="{94D5C3B2-180C-4919-80B3-C7F1D6517427}"/>
  </bookViews>
  <sheets>
    <sheet name="Hoja2" sheetId="3" r:id="rId1"/>
  </sheets>
  <definedNames>
    <definedName name="_xlnm.Print_Area" localSheetId="0">Hoja2!$A$1:$O$94</definedName>
    <definedName name="_xlnm.Print_Titles" localSheetId="0">Hoja2!$9:$9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42" i="3" l="1"/>
  <c r="O43" i="3"/>
  <c r="O12" i="3"/>
  <c r="O41" i="3"/>
  <c r="O55" i="3"/>
  <c r="O60" i="3"/>
  <c r="O61" i="3"/>
  <c r="O78" i="3"/>
  <c r="O82" i="3"/>
  <c r="O81" i="3"/>
  <c r="O80" i="3"/>
  <c r="O79" i="3"/>
  <c r="O73" i="3"/>
  <c r="O76" i="3"/>
  <c r="O26" i="3"/>
  <c r="O34" i="3"/>
  <c r="O25" i="3"/>
  <c r="O24" i="3"/>
  <c r="O23" i="3"/>
  <c r="O68" i="3"/>
  <c r="O70" i="3"/>
  <c r="O35" i="3"/>
  <c r="O38" i="3"/>
  <c r="O37" i="3"/>
  <c r="O67" i="3"/>
  <c r="O51" i="3"/>
  <c r="O44" i="3"/>
  <c r="O47" i="3"/>
  <c r="O48" i="3"/>
</calcChain>
</file>

<file path=xl/sharedStrings.xml><?xml version="1.0" encoding="utf-8"?>
<sst xmlns="http://schemas.openxmlformats.org/spreadsheetml/2006/main" count="394" uniqueCount="181">
  <si>
    <t>NOMBRES</t>
  </si>
  <si>
    <t>GENERO</t>
  </si>
  <si>
    <t>CARGO</t>
  </si>
  <si>
    <t>DEPARTAMENTO</t>
  </si>
  <si>
    <t>ESTATUS</t>
  </si>
  <si>
    <t>SUELDO BRUTO</t>
  </si>
  <si>
    <t>IMPUESTO SOBRE LA RENTA (ISR)</t>
  </si>
  <si>
    <t xml:space="preserve">FONDOS DE PENSIONES (AFP) </t>
  </si>
  <si>
    <t>SEGURO FAMILIAR DE SALUD (SFS)</t>
  </si>
  <si>
    <t xml:space="preserve">OTROS DESCUENTOS </t>
  </si>
  <si>
    <t>TOTAL DE DESCUENTOS</t>
  </si>
  <si>
    <t>SUELDO NETO</t>
  </si>
  <si>
    <t>MANUELIZA CABRAL CARRASCO</t>
  </si>
  <si>
    <t>F</t>
  </si>
  <si>
    <t>ANALISTA DE DESARROLLO INSTITUCIONAL Y CALIDAD EN LA GESTIÓN</t>
  </si>
  <si>
    <t>DEPARTAMENTO DE PLANIFICACIÓN Y DESARROLLO</t>
  </si>
  <si>
    <t>ORIANNA STEPHANIE SANO RAMIREZ</t>
  </si>
  <si>
    <t>ANALISTA DE FORMULACIÓN, MONITOREO Y EVALUACIÓN DE PLANES, PROGRAMAS Y PROYECTOS</t>
  </si>
  <si>
    <t>CRISTIAN ESTIFER LEBRON CORPORAN</t>
  </si>
  <si>
    <t>M</t>
  </si>
  <si>
    <t>ENCARGADO (A) DE DIVISIÓN DE DESARROLLO ORGANIZACIONAL Y CALIDAD EN LA GESTIÓN</t>
  </si>
  <si>
    <t>DIVISIÓN DE DESARROLLO ORGANIZACIONAL Y CALIDAD EN LA GESTIÓN</t>
  </si>
  <si>
    <t>GLADYS EMILIA DE LOS SANTOS PEREZ</t>
  </si>
  <si>
    <t>ANALISTA LEGAL</t>
  </si>
  <si>
    <t>DEPARTAMENTO JURÍDICO</t>
  </si>
  <si>
    <t>RAMON ANTONIO PEREZ LARA</t>
  </si>
  <si>
    <t>LUISA MARGARITA ARIAS TEJADA</t>
  </si>
  <si>
    <t>RAMON EMILIO AMPARO ESCOLASTICO</t>
  </si>
  <si>
    <t>RONALD GIBSON SANTANA NOVAS</t>
  </si>
  <si>
    <t>ENCARGADO (A) DE DEPARTAMENTO JURÍDICO</t>
  </si>
  <si>
    <t>RAFAELINA ANTONIA BRITO VARGAS DE GOMEZ</t>
  </si>
  <si>
    <t>OFICIAL DE CUMPLIMIENTO</t>
  </si>
  <si>
    <t>DEPARTAMENTO OFICIAL DE CUMPLIMIENTO</t>
  </si>
  <si>
    <t>ELIDA ALEJANDRA TAVERAS MUSTAFA</t>
  </si>
  <si>
    <t>FOTÓGRAFO</t>
  </si>
  <si>
    <t>DEPARTAMENTO DE COMUNICACIONES</t>
  </si>
  <si>
    <t>SONIA LEONELA CABRERA MUÑOZ</t>
  </si>
  <si>
    <t>PERIODISTA</t>
  </si>
  <si>
    <t>WILSON MEJIA BERIGUETE</t>
  </si>
  <si>
    <t>ENCARGADO (A) DE DEPARTAMENTO DE COMUNICACIONES</t>
  </si>
  <si>
    <t>ELIANNY MARIA TORIBIO BRITO</t>
  </si>
  <si>
    <t>ENCARGADO (A) DE DIVISIÓN DE PROTOCOLO Y EVENTOS</t>
  </si>
  <si>
    <t>DIVISIÓN DE PROTOCOLO Y EVENTOS</t>
  </si>
  <si>
    <t>PERIODO PROBATORIO</t>
  </si>
  <si>
    <t>ADRIAN JOSE DIAZ ALCANTARA</t>
  </si>
  <si>
    <t>ENCARGADO (A) DE DIVISIÓN DE PRENSA Y RELACIONES PÚBLICAS</t>
  </si>
  <si>
    <t>DIVISIÓN DE PRENSA Y RELACIONES PÚBLICAS</t>
  </si>
  <si>
    <t>YENERCY VALERA LOPEZ</t>
  </si>
  <si>
    <t>ANALISTA DE RECURSOS HUMANOS</t>
  </si>
  <si>
    <t>DEPARTAMENTO DE RECURSOS HUMANOS</t>
  </si>
  <si>
    <t>JUAN DANILO TEJEDA PEREZ</t>
  </si>
  <si>
    <t>ANGEL FEDERICO SANCHEZ DE LEON</t>
  </si>
  <si>
    <t>ENCARGADO (A) DE DEPARTAMENTO DE RECURSOS HUMANOS</t>
  </si>
  <si>
    <t>RUTH ESTER SOTO CUSTODIO</t>
  </si>
  <si>
    <t>ANALISTA DE CAPACITACIÓN Y DESARROLLO</t>
  </si>
  <si>
    <t>DIVISIÓN DE RECLUTAMIENTO, SELECCIÓN, CAPACITACIÓN Y EVALUACIÓN</t>
  </si>
  <si>
    <t>KEIRY MELISSA MELO BAEZ</t>
  </si>
  <si>
    <t>ANALISTA DE RECLUTAMIENTO, SELECCIÓN Y EVALUACIÓN</t>
  </si>
  <si>
    <t>ROSANNA PATRICIA VALENZUELA ALCANTARA</t>
  </si>
  <si>
    <t>ENCARGADO (A) DE DIVISIÓN DE RECLUTAMIENTO, SELECCIÓN, CAPACITACIÓN Y EVALUACIÓN</t>
  </si>
  <si>
    <t>ANA LUCIA UBRI BAEZ</t>
  </si>
  <si>
    <t>DIVISIÓN DE RELACIONES LABORALES Y SALUD OCUPACIONAL</t>
  </si>
  <si>
    <t>FANNY JOSELINE ORTIZ CASTILLO DE WILLIAMS</t>
  </si>
  <si>
    <t>ENCARGADO (A) DE DIVISIÓN DE RELACIONES LABORALES Y SALUD OCUPACIONAL</t>
  </si>
  <si>
    <t>HUMBERTO RAUL ESPAILLAT RAPOSO</t>
  </si>
  <si>
    <t>DIRECTOR (A) ADMINISTRATIVO Y FINANCIERO</t>
  </si>
  <si>
    <t>DIRECCIÓN ADMINISTRATIVA FINANCIERA</t>
  </si>
  <si>
    <t>YARA MARIA ANDUJAR DE LOS SANTOS</t>
  </si>
  <si>
    <t>ANALISTA FINANCIERO</t>
  </si>
  <si>
    <t>DEPARTAMENTO FINANCIERO</t>
  </si>
  <si>
    <t>SERGIA MARIA ESTEBAN GUERRERO</t>
  </si>
  <si>
    <t>ROSNEIRA YINET BAEZ ARISTY</t>
  </si>
  <si>
    <t>NELLY ARISLEIDA ESTEVEZ PILARTE</t>
  </si>
  <si>
    <t>CONTADOR (A)</t>
  </si>
  <si>
    <t>DIVISIÓN DE CONTABILIDAD</t>
  </si>
  <si>
    <t>EVELYN DOLORES HERRERA DE LA CRUZ</t>
  </si>
  <si>
    <t>YENNY DOLORES MEJIA MELO</t>
  </si>
  <si>
    <t>HAROLD ALEJANDRO RUIZ BERNABE</t>
  </si>
  <si>
    <t>ENCARGADO (A) DE DIVISIÓN DE TESORERÍA</t>
  </si>
  <si>
    <t>DIVISIÓN DE TESORERÍA</t>
  </si>
  <si>
    <t>LUZ CRISTINA PEGUERO CARMONA</t>
  </si>
  <si>
    <t>TÉCNICO DE CONTABILIDAD</t>
  </si>
  <si>
    <t>DIVISIÓN DE CONTABILIDAD DE PENSIÓN Y JUBILACIÓN</t>
  </si>
  <si>
    <t xml:space="preserve">MARISOL DE OLEO DE OLEO </t>
  </si>
  <si>
    <t>ELSA FELICIA LARA LARA</t>
  </si>
  <si>
    <t>ROSELY ALCANTARA</t>
  </si>
  <si>
    <t>ELBA LUISA RAMIREZ DE D OLEO</t>
  </si>
  <si>
    <t>ENCARGADO (A) DE DIVISIÓN DE CONTABILIDAD DE PENSIÓN Y JUBILACIÓN</t>
  </si>
  <si>
    <t>LENY MARTINEZ GOMEZ</t>
  </si>
  <si>
    <t>ANALISTA DE NÓMINA</t>
  </si>
  <si>
    <t>DIVISIÓN DE NÓMINA</t>
  </si>
  <si>
    <t>MALLELIN CORSIRIS RODRIGUEZ GUZMAN</t>
  </si>
  <si>
    <t>GLORIS LUCIA ROMERO JUMELLES</t>
  </si>
  <si>
    <t>ENCARGADO (A) DE DIVISIÓN DE INVERSIONES</t>
  </si>
  <si>
    <t>DIVISIÓN DE INVERSIONES</t>
  </si>
  <si>
    <t>LILIAN CELIA ANAZAGATIS RODRIGUEZ</t>
  </si>
  <si>
    <t>ANALISTA DE COMPRAS Y CONTRATACIONES</t>
  </si>
  <si>
    <t>DIVISIÓN DE COMPRAS Y CONTRATACIONES</t>
  </si>
  <si>
    <t>FATIMA JOHANNA ALVAREZ DIAZ</t>
  </si>
  <si>
    <t>ERIKA JAZMIN GUERRERO PEREZ</t>
  </si>
  <si>
    <t>RAFAEL ANTONIO VENTURA RINCON VARGAS</t>
  </si>
  <si>
    <t>MAXIMO VIRGILIO HODGE DURAN</t>
  </si>
  <si>
    <t>ENCARGADO (A) DE DIVISIÓN DE COMPRAS Y CONTRATACIONES</t>
  </si>
  <si>
    <t>CARMEN YNOA GUZMAN</t>
  </si>
  <si>
    <t>TECNICO DE ARCHIVISTICA</t>
  </si>
  <si>
    <t>DIVISIÓN DE GESTIÓN DOCUMENTAL</t>
  </si>
  <si>
    <t>ALTAGRACIA GERMAN AYBAR</t>
  </si>
  <si>
    <t>YOVELYN MANCEBO NUÑEZ</t>
  </si>
  <si>
    <t>LIZARDO BENJAMIN URIBE ROSARIO</t>
  </si>
  <si>
    <t>LISSVET MIRANDA CABRERA CARMONA</t>
  </si>
  <si>
    <t>KENIA RAQUEL SARMIENTO TEJADA</t>
  </si>
  <si>
    <t>TECNICO DE CONTROL DE BIENES</t>
  </si>
  <si>
    <t>DIVISIÓN DE ALMACÉN Y SUMINISTRO</t>
  </si>
  <si>
    <t>NILEXYS ALBANIA LANTIGUA VARONA</t>
  </si>
  <si>
    <t>VICTOR MANUEL SUERO JIMENEZ</t>
  </si>
  <si>
    <t>ENCARGADO (A) DE DIVISIÓN DE SERVICIOS GENERALES</t>
  </si>
  <si>
    <t>DIVISIÓN DE SERVICIOS GENERALES</t>
  </si>
  <si>
    <t>OCTAVIO ANTONIO CRUZ VASQUEZ</t>
  </si>
  <si>
    <t>ENC. DIV.DE DESARROLLO E IMPLEMENTACIÓN</t>
  </si>
  <si>
    <t>DEPARTAMENTO DE TECNOLOGÍA DE LA INFORMACIÓN Y COMUNICACIÓN</t>
  </si>
  <si>
    <t>RAWIL ERNESTO ARIAS GONZALEZ</t>
  </si>
  <si>
    <t>ENCARGADO (A) DE DEPARTAMENTO DE TECNOLOGÍA DE LA INFORMACIÓN Y COMUNICACIÓN</t>
  </si>
  <si>
    <t>CHRISDANIEL SAMUEL LEBRON DE LEON</t>
  </si>
  <si>
    <t>SOPORTE TÉCNICO INFORMATICO</t>
  </si>
  <si>
    <t>DIVISIÓN DE OPERACIONES TIC</t>
  </si>
  <si>
    <t>STEVEN JOSE ASUNCION LUGO</t>
  </si>
  <si>
    <t>ANPHERNY LUIS PAULINO DE LA CRUZ</t>
  </si>
  <si>
    <t>FRANK LENNY CASTILLO VILLAR</t>
  </si>
  <si>
    <t>SON WILL FELIZ TORRES</t>
  </si>
  <si>
    <t>ENCARGADO (A) DE DIVISIÓN DE PENSIONES POR SOBREVIVENCIA</t>
  </si>
  <si>
    <t>DIVISIÓN DE PENSIONES POR SOBREVIVENCIA</t>
  </si>
  <si>
    <t>XIOMARA LLUBERES GUERRERO</t>
  </si>
  <si>
    <t>ENCARGADO (A) DE DIVISIÓN DE PENSIÓN POR DISCAPACIDAD</t>
  </si>
  <si>
    <t>DIVISIÓN DE PENSIÓN POR DISCAPACIDAD</t>
  </si>
  <si>
    <t>MARCO WILLIAM RODRIGUEZ OVIEDO</t>
  </si>
  <si>
    <t>ENCARGADO (A) DE DIVISIÓN DE JUBILACIONES</t>
  </si>
  <si>
    <t>DIVISIÓN DE JUBILACIONES</t>
  </si>
  <si>
    <t xml:space="preserve">ELMER MANUEL JAQUEZ SANCHEZ </t>
  </si>
  <si>
    <t>ANALISTA CARTERA DE AFILIADOS</t>
  </si>
  <si>
    <t>DIVISIÓN DE CARTERA DE AFILIADOS</t>
  </si>
  <si>
    <t>ANGELMIDA GREGORIO ROSARIO</t>
  </si>
  <si>
    <t>ENCARGADO (A) DE DIVISIÓN DE CARTERA DE AFILIADOS</t>
  </si>
  <si>
    <t>JUANY MARIEL GOMEZ MATEO</t>
  </si>
  <si>
    <t>ANALISTA DE PLAN DE RETIRO COMPLEMENTARIO</t>
  </si>
  <si>
    <t>DEPARTAMENTO DE PLAN DE RETIRO COMPLEMENTARIO</t>
  </si>
  <si>
    <t>SABDY LEMUEL GUERRERO PIMENTEL</t>
  </si>
  <si>
    <t>ROSALY ESTHER DE LOS SANTOS MARTINEZ</t>
  </si>
  <si>
    <t>ENCARGADO (A) DE DEPARTAMENTO DE PLAN DE RETIRO COMPLEMENTARIO</t>
  </si>
  <si>
    <t>DEMETRIO ANTONIO SOLANO ORTEGA</t>
  </si>
  <si>
    <t>DIRECTOR (A) SERVICIOS AL MAGISTERIO</t>
  </si>
  <si>
    <t>DIRECCIÓN DE SERVICIOS AL MAGISTERIO</t>
  </si>
  <si>
    <t>YOCASTA JACQUELINE GUERRERO DESCHAMPS DE PEÑA</t>
  </si>
  <si>
    <t>OFICIAL ATENCIÓN AL USUARIO</t>
  </si>
  <si>
    <t>DEPARTAMENTO DE SERVICIOS ODONTOLÓGICOS</t>
  </si>
  <si>
    <t>YAMILE ABREU AGRAMONTE</t>
  </si>
  <si>
    <t>COORDINADOR DE SERVICIOS ODONTOLÓGICOS</t>
  </si>
  <si>
    <t>DIVISIÓN DE CENTROS ODONTOLÓGICOS</t>
  </si>
  <si>
    <t>JUANDRY JOSE HERRERA GUERRERO</t>
  </si>
  <si>
    <t>ENCARGADO (A) DE DEPARTAMENTO DE SERVICIOS ESPECIALES</t>
  </si>
  <si>
    <t>DEPARTAMENTO DE SERVICIOS ESPECIALES</t>
  </si>
  <si>
    <t>MAYRA YOCASTA PAULINO PAULINO</t>
  </si>
  <si>
    <t>ENCARGADO (A) DE DIVISIÓN DE ATENCIÓN PSICO-AFECTIVO</t>
  </si>
  <si>
    <t>DIVISIÓN DE ATENCIÓN PSICO-AFECTIVO</t>
  </si>
  <si>
    <t>LENNY RAMIREZ RAMIREZ</t>
  </si>
  <si>
    <t>ENCARGADO (A) DE DEPARTAMENTO DE PRÉSTAMO MAESTRO DIGNO</t>
  </si>
  <si>
    <t>DEPARTAMENTO DE PRÉSTAMO MAESTRO DIGNO</t>
  </si>
  <si>
    <t>EVELYNE ROSANA MARTE REYES</t>
  </si>
  <si>
    <t>TÉCNICO DE ATENCIÓN AL USUARIO</t>
  </si>
  <si>
    <t>DEPARTAMENTO DE ATENCIÓN AL USUARIO</t>
  </si>
  <si>
    <t>GENESIS JOHANNY ROJAS REYES</t>
  </si>
  <si>
    <t>EVELYN ANELLY ALVAREZ MOREL</t>
  </si>
  <si>
    <t>YESEILYN FURCAL SALVADOR</t>
  </si>
  <si>
    <t>ENCARGADO (A) DE DEPARTAMENTO DE ATENCIÓN AL USUARIO</t>
  </si>
  <si>
    <t>NÓMINA PERSONAL CONTRATADO DE INABIMA</t>
  </si>
  <si>
    <t>FECHA INICIO</t>
  </si>
  <si>
    <t>FECHA TERMINO</t>
  </si>
  <si>
    <t>Angel Federico Sánchez De León</t>
  </si>
  <si>
    <t>Encargado del Departamento de Recursos Humanos</t>
  </si>
  <si>
    <t>CORRESPONDIENTE AL MES DE MAYO 2026</t>
  </si>
  <si>
    <t>01/112026</t>
  </si>
  <si>
    <t>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</si>
</sst>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;\(###,###,##0.00\)"/>
    <numFmt numFmtId="165" formatCode="#,##0.0_);\(#,##0.0\)"/>
  </numFmts>
  <fonts count="10" x14ac:knownFonts="1"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2"/>
      <color rgb="FF080000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rgb="FF08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Display"/>
      <family val="2"/>
      <scheme val="maj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" vertical="center"/>
    </xf>
    <xf numFmtId="39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2106844</xdr:colOff>
      <xdr:row>0</xdr:row>
      <xdr:rowOff>0</xdr:rowOff>
    </xdr:from>
    <xdr:to>
      <xdr:col>7</xdr:col>
      <xdr:colOff>234951</xdr:colOff>
      <xdr:row>6</xdr:row>
      <xdr:rowOff>161432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00B3FB-C714-451D-B867-C620BACDD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0237" y="0"/>
          <a:ext cx="3108321" cy="130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1824-B94B-44E4-BEA8-1897619125BA}">
  <dimension ref="B3:P94"/>
  <sheetViews>
    <sheetView tabSelected="1" zoomScale="70" zoomScaleNormal="70" workbookViewId="0">
      <selection activeCell="B9" sqref="B9"/>
    </sheetView>
  </sheetViews>
  <sheetFormatPr baseColWidth="10" defaultColWidth="30.140625" defaultRowHeight="15" x14ac:dyDescent="0.25"/>
  <cols>
    <col min="1" max="1" width="1.85546875" style="1" customWidth="1"/>
    <col min="2" max="2" width="32.85546875" style="1" bestFit="1" customWidth="1"/>
    <col min="3" max="3" width="10" style="1" bestFit="1" customWidth="1"/>
    <col min="4" max="4" width="52.28515625" style="1" bestFit="1" customWidth="1"/>
    <col min="5" max="5" width="44" style="1" bestFit="1" customWidth="1"/>
    <col min="6" max="6" width="17.28515625" style="1" customWidth="1"/>
    <col min="7" max="7" width="13.28515625" style="1" bestFit="1" customWidth="1"/>
    <col min="8" max="8" width="12.42578125" style="1" customWidth="1"/>
    <col min="9" max="9" width="17.42578125" style="1" customWidth="1"/>
    <col min="10" max="10" width="19.42578125" style="1" bestFit="1" customWidth="1"/>
    <col min="11" max="11" width="18.85546875" style="1" bestFit="1" customWidth="1"/>
    <col min="12" max="12" width="20.140625" style="1" bestFit="1" customWidth="1"/>
    <col min="13" max="14" width="15.42578125" style="1" bestFit="1" customWidth="1"/>
    <col min="15" max="15" width="13.42578125" style="1" customWidth="1"/>
    <col min="16" max="16" width="16.28515625" style="1" customWidth="1"/>
    <col min="17" max="16384" width="30.140625" style="1"/>
  </cols>
  <sheetData>
    <row r="3" spans="2:16" x14ac:dyDescent="0.25">
      <c r="P3" s="2"/>
    </row>
    <row r="4" spans="2:16" x14ac:dyDescent="0.25">
      <c r="K4" s="2"/>
    </row>
    <row r="7" spans="2:16" s="3" customFormat="1" ht="18.75" x14ac:dyDescent="0.25">
      <c r="B7" s="22" t="s">
        <v>173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6" s="3" customFormat="1" ht="18.75" x14ac:dyDescent="0.25">
      <c r="B8" s="22" t="s">
        <v>178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6" s="6" customFormat="1" ht="45" customHeight="1" x14ac:dyDescent="0.25">
      <c r="B9" s="4" t="s">
        <v>0</v>
      </c>
      <c r="C9" s="4" t="s">
        <v>1</v>
      </c>
      <c r="D9" s="4" t="s">
        <v>2</v>
      </c>
      <c r="E9" s="4" t="s">
        <v>3</v>
      </c>
      <c r="F9" s="4" t="s">
        <v>4</v>
      </c>
      <c r="G9" s="5" t="s">
        <v>174</v>
      </c>
      <c r="H9" s="5" t="s">
        <v>175</v>
      </c>
      <c r="I9" s="4" t="s">
        <v>5</v>
      </c>
      <c r="J9" s="4" t="s">
        <v>6</v>
      </c>
      <c r="K9" s="4" t="s">
        <v>7</v>
      </c>
      <c r="L9" s="4" t="s">
        <v>8</v>
      </c>
      <c r="M9" s="4" t="s">
        <v>9</v>
      </c>
      <c r="N9" s="4" t="s">
        <v>10</v>
      </c>
      <c r="O9" s="4" t="s">
        <v>11</v>
      </c>
    </row>
    <row r="10" spans="2:16" ht="35.1" customHeight="1" x14ac:dyDescent="0.25">
      <c r="B10" s="11" t="s">
        <v>64</v>
      </c>
      <c r="C10" s="11" t="s">
        <v>19</v>
      </c>
      <c r="D10" s="11" t="s">
        <v>65</v>
      </c>
      <c r="E10" s="11" t="s">
        <v>66</v>
      </c>
      <c r="F10" s="11" t="s">
        <v>180</v>
      </c>
      <c r="G10" s="13">
        <v>46082</v>
      </c>
      <c r="H10" s="13">
        <v>46266</v>
      </c>
      <c r="I10" s="12">
        <v>150000</v>
      </c>
      <c r="J10" s="12">
        <v>23866.62</v>
      </c>
      <c r="K10" s="12">
        <v>4305</v>
      </c>
      <c r="L10" s="12">
        <v>4560</v>
      </c>
      <c r="M10" s="12">
        <v>11786.82</v>
      </c>
      <c r="N10" s="12">
        <v>44518.44</v>
      </c>
      <c r="O10" s="12">
        <v>105481.56</v>
      </c>
    </row>
    <row r="11" spans="2:16" ht="35.1" customHeight="1" x14ac:dyDescent="0.25">
      <c r="B11" s="11" t="s">
        <v>148</v>
      </c>
      <c r="C11" s="11" t="s">
        <v>19</v>
      </c>
      <c r="D11" s="11" t="s">
        <v>149</v>
      </c>
      <c r="E11" s="11" t="s">
        <v>150</v>
      </c>
      <c r="F11" s="11" t="s">
        <v>180</v>
      </c>
      <c r="G11" s="13">
        <v>45992</v>
      </c>
      <c r="H11" s="13">
        <v>46174</v>
      </c>
      <c r="I11" s="12">
        <v>150000</v>
      </c>
      <c r="J11" s="12">
        <v>23866.62</v>
      </c>
      <c r="K11" s="12">
        <v>4305</v>
      </c>
      <c r="L11" s="12">
        <v>4560</v>
      </c>
      <c r="M11" s="12">
        <v>55</v>
      </c>
      <c r="N11" s="12">
        <v>32786.620000000003</v>
      </c>
      <c r="O11" s="12">
        <v>117213.38</v>
      </c>
      <c r="P11" s="2"/>
    </row>
    <row r="12" spans="2:16" ht="35.1" customHeight="1" x14ac:dyDescent="0.25">
      <c r="B12" s="11" t="s">
        <v>157</v>
      </c>
      <c r="C12" s="11" t="s">
        <v>19</v>
      </c>
      <c r="D12" s="11" t="s">
        <v>158</v>
      </c>
      <c r="E12" s="11" t="s">
        <v>159</v>
      </c>
      <c r="F12" s="11" t="s">
        <v>180</v>
      </c>
      <c r="G12" s="13">
        <v>46023</v>
      </c>
      <c r="H12" s="13">
        <v>46204</v>
      </c>
      <c r="I12" s="12">
        <v>115000</v>
      </c>
      <c r="J12" s="12">
        <v>15633.74</v>
      </c>
      <c r="K12" s="12">
        <v>3300.5</v>
      </c>
      <c r="L12" s="12">
        <v>3496</v>
      </c>
      <c r="M12" s="12">
        <v>5571</v>
      </c>
      <c r="N12" s="12">
        <v>28001.24</v>
      </c>
      <c r="O12" s="12">
        <f>102632.5-J12</f>
        <v>86998.76</v>
      </c>
      <c r="P12" s="18"/>
    </row>
    <row r="13" spans="2:16" ht="35.1" customHeight="1" x14ac:dyDescent="0.25">
      <c r="B13" s="11" t="s">
        <v>151</v>
      </c>
      <c r="C13" s="11" t="s">
        <v>13</v>
      </c>
      <c r="D13" s="11" t="s">
        <v>152</v>
      </c>
      <c r="E13" s="11" t="s">
        <v>153</v>
      </c>
      <c r="F13" s="11" t="s">
        <v>180</v>
      </c>
      <c r="G13" s="13">
        <v>46023</v>
      </c>
      <c r="H13" s="13">
        <v>46204</v>
      </c>
      <c r="I13" s="12">
        <v>57000</v>
      </c>
      <c r="J13" s="12">
        <v>2922.14</v>
      </c>
      <c r="K13" s="12">
        <v>1635.9</v>
      </c>
      <c r="L13" s="12">
        <v>1732.8</v>
      </c>
      <c r="M13" s="12">
        <v>55</v>
      </c>
      <c r="N13" s="12">
        <v>6345.84</v>
      </c>
      <c r="O13" s="12">
        <v>50654.16</v>
      </c>
    </row>
    <row r="14" spans="2:16" ht="35.1" customHeight="1" x14ac:dyDescent="0.25">
      <c r="B14" s="11" t="s">
        <v>30</v>
      </c>
      <c r="C14" s="11" t="s">
        <v>13</v>
      </c>
      <c r="D14" s="11" t="s">
        <v>31</v>
      </c>
      <c r="E14" s="11" t="s">
        <v>32</v>
      </c>
      <c r="F14" s="11" t="s">
        <v>180</v>
      </c>
      <c r="G14" s="13">
        <v>46113</v>
      </c>
      <c r="H14" s="13">
        <v>46296</v>
      </c>
      <c r="I14" s="12">
        <v>57000</v>
      </c>
      <c r="J14" s="12">
        <v>2922.14</v>
      </c>
      <c r="K14" s="12">
        <v>1635.9</v>
      </c>
      <c r="L14" s="12">
        <v>1732.8</v>
      </c>
      <c r="M14" s="12">
        <v>55</v>
      </c>
      <c r="N14" s="12">
        <v>6345.84</v>
      </c>
      <c r="O14" s="12">
        <v>50654.16</v>
      </c>
    </row>
    <row r="15" spans="2:16" ht="35.1" customHeight="1" x14ac:dyDescent="0.25">
      <c r="B15" s="11" t="s">
        <v>22</v>
      </c>
      <c r="C15" s="11" t="s">
        <v>13</v>
      </c>
      <c r="D15" s="11" t="s">
        <v>23</v>
      </c>
      <c r="E15" s="11" t="s">
        <v>24</v>
      </c>
      <c r="F15" s="11" t="s">
        <v>180</v>
      </c>
      <c r="G15" s="13">
        <v>46023</v>
      </c>
      <c r="H15" s="13">
        <v>46204</v>
      </c>
      <c r="I15" s="12">
        <v>57000</v>
      </c>
      <c r="J15" s="12">
        <v>2922.14</v>
      </c>
      <c r="K15" s="12">
        <v>1635.9</v>
      </c>
      <c r="L15" s="12">
        <v>1732.8</v>
      </c>
      <c r="M15" s="12">
        <v>9831</v>
      </c>
      <c r="N15" s="12">
        <v>16121.84</v>
      </c>
      <c r="O15" s="12">
        <v>40878.160000000003</v>
      </c>
    </row>
    <row r="16" spans="2:16" ht="35.1" customHeight="1" x14ac:dyDescent="0.25">
      <c r="B16" s="11" t="s">
        <v>26</v>
      </c>
      <c r="C16" s="11" t="s">
        <v>13</v>
      </c>
      <c r="D16" s="11" t="s">
        <v>23</v>
      </c>
      <c r="E16" s="11" t="s">
        <v>24</v>
      </c>
      <c r="F16" s="11" t="s">
        <v>180</v>
      </c>
      <c r="G16" s="13">
        <v>45992</v>
      </c>
      <c r="H16" s="13">
        <v>46174</v>
      </c>
      <c r="I16" s="12">
        <v>60000</v>
      </c>
      <c r="J16" s="12">
        <v>3486.68</v>
      </c>
      <c r="K16" s="12">
        <v>1722</v>
      </c>
      <c r="L16" s="12">
        <v>1824</v>
      </c>
      <c r="M16" s="12">
        <v>17794.77</v>
      </c>
      <c r="N16" s="12">
        <v>24827.45</v>
      </c>
      <c r="O16" s="12">
        <v>35172.550000000003</v>
      </c>
    </row>
    <row r="17" spans="2:16" ht="35.1" customHeight="1" x14ac:dyDescent="0.25">
      <c r="B17" s="11" t="s">
        <v>25</v>
      </c>
      <c r="C17" s="11" t="s">
        <v>19</v>
      </c>
      <c r="D17" s="11" t="s">
        <v>23</v>
      </c>
      <c r="E17" s="11" t="s">
        <v>24</v>
      </c>
      <c r="F17" s="11" t="s">
        <v>180</v>
      </c>
      <c r="G17" s="13">
        <v>46023</v>
      </c>
      <c r="H17" s="13">
        <v>46204</v>
      </c>
      <c r="I17" s="12">
        <v>57000</v>
      </c>
      <c r="J17" s="12">
        <v>2922.14</v>
      </c>
      <c r="K17" s="12">
        <v>1635.9</v>
      </c>
      <c r="L17" s="12">
        <v>1732.8</v>
      </c>
      <c r="M17" s="12">
        <v>10282.51</v>
      </c>
      <c r="N17" s="12">
        <v>16573.349999999999</v>
      </c>
      <c r="O17" s="12">
        <v>40426.65</v>
      </c>
    </row>
    <row r="18" spans="2:16" ht="35.1" customHeight="1" x14ac:dyDescent="0.25">
      <c r="B18" s="11" t="s">
        <v>27</v>
      </c>
      <c r="C18" s="11" t="s">
        <v>19</v>
      </c>
      <c r="D18" s="11" t="s">
        <v>23</v>
      </c>
      <c r="E18" s="11" t="s">
        <v>24</v>
      </c>
      <c r="F18" s="11" t="s">
        <v>180</v>
      </c>
      <c r="G18" s="13">
        <v>46023</v>
      </c>
      <c r="H18" s="13">
        <v>46204</v>
      </c>
      <c r="I18" s="12">
        <v>57000</v>
      </c>
      <c r="J18" s="12">
        <v>2922.14</v>
      </c>
      <c r="K18" s="12">
        <v>1635.9</v>
      </c>
      <c r="L18" s="12">
        <v>1732.8</v>
      </c>
      <c r="M18" s="12">
        <v>96</v>
      </c>
      <c r="N18" s="12">
        <v>6386.84</v>
      </c>
      <c r="O18" s="12">
        <v>50613.16</v>
      </c>
    </row>
    <row r="19" spans="2:16" ht="35.1" customHeight="1" x14ac:dyDescent="0.25">
      <c r="B19" s="11" t="s">
        <v>28</v>
      </c>
      <c r="C19" s="11" t="s">
        <v>19</v>
      </c>
      <c r="D19" s="11" t="s">
        <v>29</v>
      </c>
      <c r="E19" s="11" t="s">
        <v>24</v>
      </c>
      <c r="F19" s="11" t="s">
        <v>180</v>
      </c>
      <c r="G19" s="13">
        <v>46082</v>
      </c>
      <c r="H19" s="13">
        <v>46266</v>
      </c>
      <c r="I19" s="12">
        <v>125000</v>
      </c>
      <c r="J19" s="12">
        <v>17985.990000000002</v>
      </c>
      <c r="K19" s="12">
        <v>3587.5</v>
      </c>
      <c r="L19" s="12">
        <v>3800</v>
      </c>
      <c r="M19" s="12">
        <v>55</v>
      </c>
      <c r="N19" s="12">
        <v>25428.49</v>
      </c>
      <c r="O19" s="12">
        <v>99571.51</v>
      </c>
    </row>
    <row r="20" spans="2:16" s="17" customFormat="1" ht="35.1" customHeight="1" x14ac:dyDescent="0.25">
      <c r="B20" s="11" t="s">
        <v>88</v>
      </c>
      <c r="C20" s="11" t="s">
        <v>13</v>
      </c>
      <c r="D20" s="11" t="s">
        <v>89</v>
      </c>
      <c r="E20" s="11" t="s">
        <v>90</v>
      </c>
      <c r="F20" s="11" t="s">
        <v>180</v>
      </c>
      <c r="G20" s="13">
        <v>46143</v>
      </c>
      <c r="H20" s="13">
        <v>46327</v>
      </c>
      <c r="I20" s="12">
        <v>60000</v>
      </c>
      <c r="J20" s="12">
        <v>3486.68</v>
      </c>
      <c r="K20" s="12">
        <v>1722</v>
      </c>
      <c r="L20" s="12">
        <v>1824</v>
      </c>
      <c r="M20" s="12">
        <v>55</v>
      </c>
      <c r="N20" s="12">
        <v>7087.68</v>
      </c>
      <c r="O20" s="12">
        <v>52912.32</v>
      </c>
    </row>
    <row r="21" spans="2:16" ht="35.1" customHeight="1" x14ac:dyDescent="0.25">
      <c r="B21" s="11" t="s">
        <v>91</v>
      </c>
      <c r="C21" s="11" t="s">
        <v>13</v>
      </c>
      <c r="D21" s="11" t="s">
        <v>89</v>
      </c>
      <c r="E21" s="11" t="s">
        <v>90</v>
      </c>
      <c r="F21" s="11" t="s">
        <v>180</v>
      </c>
      <c r="G21" s="13">
        <v>45992</v>
      </c>
      <c r="H21" s="13">
        <v>46174</v>
      </c>
      <c r="I21" s="12">
        <v>60000</v>
      </c>
      <c r="J21" s="12">
        <v>3486.68</v>
      </c>
      <c r="K21" s="12">
        <v>1722</v>
      </c>
      <c r="L21" s="12">
        <v>1824</v>
      </c>
      <c r="M21" s="12">
        <v>55</v>
      </c>
      <c r="N21" s="12">
        <v>7087.68</v>
      </c>
      <c r="O21" s="12">
        <v>52912.32</v>
      </c>
    </row>
    <row r="22" spans="2:16" ht="35.1" customHeight="1" x14ac:dyDescent="0.25">
      <c r="B22" s="11" t="s">
        <v>71</v>
      </c>
      <c r="C22" s="11" t="s">
        <v>13</v>
      </c>
      <c r="D22" s="11" t="s">
        <v>68</v>
      </c>
      <c r="E22" s="11" t="s">
        <v>69</v>
      </c>
      <c r="F22" s="11" t="s">
        <v>180</v>
      </c>
      <c r="G22" s="13">
        <v>46023</v>
      </c>
      <c r="H22" s="13">
        <v>46204</v>
      </c>
      <c r="I22" s="12">
        <v>57000</v>
      </c>
      <c r="J22" s="12">
        <v>2266.0100000000002</v>
      </c>
      <c r="K22" s="12">
        <v>1635.9</v>
      </c>
      <c r="L22" s="12">
        <v>1732.8</v>
      </c>
      <c r="M22" s="12">
        <v>3894.56</v>
      </c>
      <c r="N22" s="12">
        <v>9529.27</v>
      </c>
      <c r="O22" s="12">
        <v>47470.73</v>
      </c>
    </row>
    <row r="23" spans="2:16" ht="35.1" customHeight="1" x14ac:dyDescent="0.25">
      <c r="B23" s="11" t="s">
        <v>70</v>
      </c>
      <c r="C23" s="11" t="s">
        <v>13</v>
      </c>
      <c r="D23" s="11" t="s">
        <v>68</v>
      </c>
      <c r="E23" s="11" t="s">
        <v>69</v>
      </c>
      <c r="F23" s="11" t="s">
        <v>180</v>
      </c>
      <c r="G23" s="13">
        <v>46113</v>
      </c>
      <c r="H23" s="13">
        <v>46296</v>
      </c>
      <c r="I23" s="12">
        <v>60000</v>
      </c>
      <c r="J23" s="12">
        <v>3486.68</v>
      </c>
      <c r="K23" s="12">
        <v>1722</v>
      </c>
      <c r="L23" s="12">
        <v>1824</v>
      </c>
      <c r="M23" s="12">
        <v>96</v>
      </c>
      <c r="N23" s="12">
        <v>7128.68</v>
      </c>
      <c r="O23" s="12">
        <f>56358-J23</f>
        <v>52871.32</v>
      </c>
      <c r="P23" s="2"/>
    </row>
    <row r="24" spans="2:16" ht="35.1" customHeight="1" x14ac:dyDescent="0.25">
      <c r="B24" s="11" t="s">
        <v>67</v>
      </c>
      <c r="C24" s="11" t="s">
        <v>13</v>
      </c>
      <c r="D24" s="11" t="s">
        <v>68</v>
      </c>
      <c r="E24" s="11" t="s">
        <v>69</v>
      </c>
      <c r="F24" s="11" t="s">
        <v>180</v>
      </c>
      <c r="G24" s="13">
        <v>46113</v>
      </c>
      <c r="H24" s="13">
        <v>46296</v>
      </c>
      <c r="I24" s="12">
        <v>60000</v>
      </c>
      <c r="J24" s="12">
        <v>3486.68</v>
      </c>
      <c r="K24" s="12">
        <v>1722</v>
      </c>
      <c r="L24" s="12">
        <v>1824</v>
      </c>
      <c r="M24" s="12">
        <v>55</v>
      </c>
      <c r="N24" s="12">
        <v>7087.68</v>
      </c>
      <c r="O24" s="12">
        <f>56399-J24</f>
        <v>52912.32</v>
      </c>
      <c r="P24" s="2"/>
    </row>
    <row r="25" spans="2:16" ht="35.1" customHeight="1" x14ac:dyDescent="0.25">
      <c r="B25" s="11" t="s">
        <v>84</v>
      </c>
      <c r="C25" s="11" t="s">
        <v>13</v>
      </c>
      <c r="D25" s="11" t="s">
        <v>73</v>
      </c>
      <c r="E25" s="11" t="s">
        <v>82</v>
      </c>
      <c r="F25" s="11" t="s">
        <v>180</v>
      </c>
      <c r="G25" s="13">
        <v>46023</v>
      </c>
      <c r="H25" s="13">
        <v>46204</v>
      </c>
      <c r="I25" s="12">
        <v>60000</v>
      </c>
      <c r="J25" s="12">
        <v>3486.68</v>
      </c>
      <c r="K25" s="12">
        <v>1722</v>
      </c>
      <c r="L25" s="12">
        <v>1824</v>
      </c>
      <c r="M25" s="12">
        <v>26922.94</v>
      </c>
      <c r="N25" s="12">
        <v>33955.620000000003</v>
      </c>
      <c r="O25" s="12">
        <f>29531.06-J25</f>
        <v>26044.38</v>
      </c>
      <c r="P25" s="2"/>
    </row>
    <row r="26" spans="2:16" ht="35.1" customHeight="1" x14ac:dyDescent="0.25">
      <c r="B26" s="11" t="s">
        <v>83</v>
      </c>
      <c r="C26" s="11" t="s">
        <v>13</v>
      </c>
      <c r="D26" s="11" t="s">
        <v>73</v>
      </c>
      <c r="E26" s="11" t="s">
        <v>82</v>
      </c>
      <c r="F26" s="11" t="s">
        <v>180</v>
      </c>
      <c r="G26" s="13">
        <v>46023</v>
      </c>
      <c r="H26" s="13">
        <v>46204</v>
      </c>
      <c r="I26" s="12">
        <v>60000</v>
      </c>
      <c r="J26" s="12">
        <v>3486.68</v>
      </c>
      <c r="K26" s="12">
        <v>1722</v>
      </c>
      <c r="L26" s="12">
        <v>1824</v>
      </c>
      <c r="M26" s="12">
        <v>55</v>
      </c>
      <c r="N26" s="12">
        <v>7087.68</v>
      </c>
      <c r="O26" s="12">
        <f>56399-J26</f>
        <v>52912.32</v>
      </c>
      <c r="P26" s="2"/>
    </row>
    <row r="27" spans="2:16" s="17" customFormat="1" ht="35.1" customHeight="1" x14ac:dyDescent="0.25">
      <c r="B27" s="11" t="s">
        <v>85</v>
      </c>
      <c r="C27" s="11" t="s">
        <v>13</v>
      </c>
      <c r="D27" s="11" t="s">
        <v>73</v>
      </c>
      <c r="E27" s="11" t="s">
        <v>82</v>
      </c>
      <c r="F27" s="11" t="s">
        <v>180</v>
      </c>
      <c r="G27" s="13">
        <v>46143</v>
      </c>
      <c r="H27" s="13">
        <v>46327</v>
      </c>
      <c r="I27" s="12">
        <v>60000</v>
      </c>
      <c r="J27" s="12">
        <v>3102.72</v>
      </c>
      <c r="K27" s="12">
        <v>1722</v>
      </c>
      <c r="L27" s="12">
        <v>1824</v>
      </c>
      <c r="M27" s="12">
        <v>8007.4</v>
      </c>
      <c r="N27" s="12">
        <v>14656.12</v>
      </c>
      <c r="O27" s="12">
        <v>45343.88</v>
      </c>
    </row>
    <row r="28" spans="2:16" ht="35.1" customHeight="1" x14ac:dyDescent="0.25">
      <c r="B28" s="11" t="s">
        <v>75</v>
      </c>
      <c r="C28" s="11" t="s">
        <v>13</v>
      </c>
      <c r="D28" s="11" t="s">
        <v>73</v>
      </c>
      <c r="E28" s="11" t="s">
        <v>74</v>
      </c>
      <c r="F28" s="11" t="s">
        <v>180</v>
      </c>
      <c r="G28" s="13">
        <v>46023</v>
      </c>
      <c r="H28" s="13">
        <v>46204</v>
      </c>
      <c r="I28" s="12">
        <v>57000</v>
      </c>
      <c r="J28" s="12">
        <v>2922.14</v>
      </c>
      <c r="K28" s="12">
        <v>1635.9</v>
      </c>
      <c r="L28" s="12">
        <v>1732.8</v>
      </c>
      <c r="M28" s="12">
        <v>96</v>
      </c>
      <c r="N28" s="12">
        <v>6386.84</v>
      </c>
      <c r="O28" s="12">
        <v>50613.16</v>
      </c>
    </row>
    <row r="29" spans="2:16" ht="35.1" customHeight="1" x14ac:dyDescent="0.25">
      <c r="B29" s="11" t="s">
        <v>72</v>
      </c>
      <c r="C29" s="11" t="s">
        <v>13</v>
      </c>
      <c r="D29" s="11" t="s">
        <v>73</v>
      </c>
      <c r="E29" s="11" t="s">
        <v>74</v>
      </c>
      <c r="F29" s="11" t="s">
        <v>180</v>
      </c>
      <c r="G29" s="13">
        <v>46023</v>
      </c>
      <c r="H29" s="13">
        <v>46204</v>
      </c>
      <c r="I29" s="12">
        <v>57000</v>
      </c>
      <c r="J29" s="12">
        <v>2922.14</v>
      </c>
      <c r="K29" s="12">
        <v>1635.9</v>
      </c>
      <c r="L29" s="12">
        <v>1732.8</v>
      </c>
      <c r="M29" s="12">
        <v>8585.6200000000008</v>
      </c>
      <c r="N29" s="12">
        <v>14876.46</v>
      </c>
      <c r="O29" s="12">
        <v>42123.54</v>
      </c>
    </row>
    <row r="30" spans="2:16" s="17" customFormat="1" ht="35.1" customHeight="1" x14ac:dyDescent="0.25">
      <c r="B30" s="11" t="s">
        <v>76</v>
      </c>
      <c r="C30" s="11" t="s">
        <v>13</v>
      </c>
      <c r="D30" s="11" t="s">
        <v>73</v>
      </c>
      <c r="E30" s="11" t="s">
        <v>74</v>
      </c>
      <c r="F30" s="11" t="s">
        <v>180</v>
      </c>
      <c r="G30" s="13">
        <v>46143</v>
      </c>
      <c r="H30" s="13">
        <v>46327</v>
      </c>
      <c r="I30" s="12">
        <v>57000</v>
      </c>
      <c r="J30" s="12">
        <v>2922.14</v>
      </c>
      <c r="K30" s="12">
        <v>1635.9</v>
      </c>
      <c r="L30" s="12">
        <v>1732.8</v>
      </c>
      <c r="M30" s="12">
        <v>55</v>
      </c>
      <c r="N30" s="12">
        <v>6345.84</v>
      </c>
      <c r="O30" s="12">
        <v>50654.16</v>
      </c>
    </row>
    <row r="31" spans="2:16" ht="35.1" customHeight="1" x14ac:dyDescent="0.25">
      <c r="B31" s="11" t="s">
        <v>86</v>
      </c>
      <c r="C31" s="11" t="s">
        <v>13</v>
      </c>
      <c r="D31" s="11" t="s">
        <v>87</v>
      </c>
      <c r="E31" s="11" t="s">
        <v>82</v>
      </c>
      <c r="F31" s="11" t="s">
        <v>180</v>
      </c>
      <c r="G31" s="13">
        <v>46054</v>
      </c>
      <c r="H31" s="13">
        <v>46235</v>
      </c>
      <c r="I31" s="12">
        <v>97000</v>
      </c>
      <c r="J31" s="12">
        <v>11399.69</v>
      </c>
      <c r="K31" s="12">
        <v>2783.9</v>
      </c>
      <c r="L31" s="12">
        <v>2948.8</v>
      </c>
      <c r="M31" s="12">
        <v>55</v>
      </c>
      <c r="N31" s="12">
        <v>17187.39</v>
      </c>
      <c r="O31" s="12">
        <v>79812.61</v>
      </c>
    </row>
    <row r="32" spans="2:16" s="17" customFormat="1" ht="35.1" customHeight="1" x14ac:dyDescent="0.25">
      <c r="B32" s="11" t="s">
        <v>92</v>
      </c>
      <c r="C32" s="11" t="s">
        <v>13</v>
      </c>
      <c r="D32" s="11" t="s">
        <v>93</v>
      </c>
      <c r="E32" s="11" t="s">
        <v>94</v>
      </c>
      <c r="F32" s="11" t="s">
        <v>180</v>
      </c>
      <c r="G32" s="13">
        <v>46143</v>
      </c>
      <c r="H32" s="13">
        <v>46327</v>
      </c>
      <c r="I32" s="12">
        <v>110000</v>
      </c>
      <c r="J32" s="12">
        <v>14457.62</v>
      </c>
      <c r="K32" s="12">
        <v>3157</v>
      </c>
      <c r="L32" s="12">
        <v>3344</v>
      </c>
      <c r="M32" s="12">
        <v>55</v>
      </c>
      <c r="N32" s="12">
        <v>21013.62</v>
      </c>
      <c r="O32" s="12">
        <v>88986.38</v>
      </c>
    </row>
    <row r="33" spans="2:16" ht="35.1" customHeight="1" x14ac:dyDescent="0.25">
      <c r="B33" s="11" t="s">
        <v>77</v>
      </c>
      <c r="C33" s="11" t="s">
        <v>19</v>
      </c>
      <c r="D33" s="11" t="s">
        <v>78</v>
      </c>
      <c r="E33" s="11" t="s">
        <v>79</v>
      </c>
      <c r="F33" s="11" t="s">
        <v>180</v>
      </c>
      <c r="G33" s="13">
        <v>46054</v>
      </c>
      <c r="H33" s="13">
        <v>46235</v>
      </c>
      <c r="I33" s="12">
        <v>97000</v>
      </c>
      <c r="J33" s="12">
        <v>10919.75</v>
      </c>
      <c r="K33" s="12">
        <v>2783.9</v>
      </c>
      <c r="L33" s="12">
        <v>2948.8</v>
      </c>
      <c r="M33" s="12">
        <v>2056.7800000000002</v>
      </c>
      <c r="N33" s="12">
        <v>18709.23</v>
      </c>
      <c r="O33" s="12">
        <v>78290.77</v>
      </c>
    </row>
    <row r="34" spans="2:16" ht="45" customHeight="1" x14ac:dyDescent="0.25">
      <c r="B34" s="11" t="s">
        <v>80</v>
      </c>
      <c r="C34" s="11" t="s">
        <v>13</v>
      </c>
      <c r="D34" s="11" t="s">
        <v>81</v>
      </c>
      <c r="E34" s="11" t="s">
        <v>82</v>
      </c>
      <c r="F34" s="11" t="s">
        <v>180</v>
      </c>
      <c r="G34" s="13">
        <v>46023</v>
      </c>
      <c r="H34" s="13">
        <v>46204</v>
      </c>
      <c r="I34" s="12">
        <v>42000</v>
      </c>
      <c r="J34" s="12">
        <v>724.92</v>
      </c>
      <c r="K34" s="12">
        <v>1205.4000000000001</v>
      </c>
      <c r="L34" s="12">
        <v>1276.8</v>
      </c>
      <c r="M34" s="12">
        <v>18170.669999999998</v>
      </c>
      <c r="N34" s="12">
        <v>21377.79</v>
      </c>
      <c r="O34" s="12">
        <f>21347.13-J34</f>
        <v>20622.210000000003</v>
      </c>
      <c r="P34" s="2"/>
    </row>
    <row r="35" spans="2:16" ht="45" customHeight="1" x14ac:dyDescent="0.25">
      <c r="B35" s="11" t="s">
        <v>117</v>
      </c>
      <c r="C35" s="11" t="s">
        <v>19</v>
      </c>
      <c r="D35" s="11" t="s">
        <v>118</v>
      </c>
      <c r="E35" s="11" t="s">
        <v>119</v>
      </c>
      <c r="F35" s="11" t="s">
        <v>180</v>
      </c>
      <c r="G35" s="13">
        <v>46023</v>
      </c>
      <c r="H35" s="13">
        <v>46204</v>
      </c>
      <c r="I35" s="12">
        <v>97000</v>
      </c>
      <c r="J35" s="12">
        <v>11399.69</v>
      </c>
      <c r="K35" s="12">
        <v>2783.9</v>
      </c>
      <c r="L35" s="12">
        <v>2948.8</v>
      </c>
      <c r="M35" s="12">
        <v>55</v>
      </c>
      <c r="N35" s="12">
        <v>17187.39</v>
      </c>
      <c r="O35" s="12">
        <f>91212.3-J35</f>
        <v>79812.61</v>
      </c>
      <c r="P35" s="18"/>
    </row>
    <row r="36" spans="2:16" ht="45" customHeight="1" x14ac:dyDescent="0.25">
      <c r="B36" s="11" t="s">
        <v>120</v>
      </c>
      <c r="C36" s="11" t="s">
        <v>19</v>
      </c>
      <c r="D36" s="11" t="s">
        <v>121</v>
      </c>
      <c r="E36" s="11" t="s">
        <v>119</v>
      </c>
      <c r="F36" s="11" t="s">
        <v>180</v>
      </c>
      <c r="G36" s="13">
        <v>46113</v>
      </c>
      <c r="H36" s="13">
        <v>46296</v>
      </c>
      <c r="I36" s="12">
        <v>115000</v>
      </c>
      <c r="J36" s="12">
        <v>15633.74</v>
      </c>
      <c r="K36" s="12">
        <v>3300.5</v>
      </c>
      <c r="L36" s="12">
        <v>3496</v>
      </c>
      <c r="M36" s="12">
        <v>55</v>
      </c>
      <c r="N36" s="12">
        <v>22485.24</v>
      </c>
      <c r="O36" s="12">
        <v>92514.76</v>
      </c>
    </row>
    <row r="37" spans="2:16" ht="45" customHeight="1" x14ac:dyDescent="0.25">
      <c r="B37" s="11" t="s">
        <v>126</v>
      </c>
      <c r="C37" s="11" t="s">
        <v>19</v>
      </c>
      <c r="D37" s="11" t="s">
        <v>123</v>
      </c>
      <c r="E37" s="11" t="s">
        <v>124</v>
      </c>
      <c r="F37" s="11" t="s">
        <v>180</v>
      </c>
      <c r="G37" s="13">
        <v>46023</v>
      </c>
      <c r="H37" s="13">
        <v>46204</v>
      </c>
      <c r="I37" s="12">
        <v>42000</v>
      </c>
      <c r="J37" s="12">
        <v>724.92</v>
      </c>
      <c r="K37" s="12">
        <v>1205.4000000000001</v>
      </c>
      <c r="L37" s="12">
        <v>1276.8</v>
      </c>
      <c r="M37" s="12">
        <v>4621</v>
      </c>
      <c r="N37" s="12">
        <v>7828.12</v>
      </c>
      <c r="O37" s="12">
        <f>34896.8-J37</f>
        <v>34171.880000000005</v>
      </c>
      <c r="P37" s="18"/>
    </row>
    <row r="38" spans="2:16" s="17" customFormat="1" ht="45" customHeight="1" x14ac:dyDescent="0.25">
      <c r="B38" s="11" t="s">
        <v>122</v>
      </c>
      <c r="C38" s="11" t="s">
        <v>19</v>
      </c>
      <c r="D38" s="11" t="s">
        <v>123</v>
      </c>
      <c r="E38" s="11" t="s">
        <v>124</v>
      </c>
      <c r="F38" s="11" t="s">
        <v>180</v>
      </c>
      <c r="G38" s="13">
        <v>46143</v>
      </c>
      <c r="H38" s="13">
        <v>46327</v>
      </c>
      <c r="I38" s="12">
        <v>42000</v>
      </c>
      <c r="J38" s="12">
        <v>724.92</v>
      </c>
      <c r="K38" s="12">
        <v>1205.4000000000001</v>
      </c>
      <c r="L38" s="12">
        <v>1276.8</v>
      </c>
      <c r="M38" s="12">
        <v>55</v>
      </c>
      <c r="N38" s="12">
        <v>3262.12</v>
      </c>
      <c r="O38" s="12">
        <f>39462.8-J38</f>
        <v>38737.880000000005</v>
      </c>
      <c r="P38" s="20"/>
    </row>
    <row r="39" spans="2:16" s="17" customFormat="1" ht="45" customHeight="1" x14ac:dyDescent="0.25">
      <c r="B39" s="11" t="s">
        <v>127</v>
      </c>
      <c r="C39" s="11" t="s">
        <v>19</v>
      </c>
      <c r="D39" s="11" t="s">
        <v>123</v>
      </c>
      <c r="E39" s="11" t="s">
        <v>124</v>
      </c>
      <c r="F39" s="11" t="s">
        <v>180</v>
      </c>
      <c r="G39" s="13">
        <v>46054</v>
      </c>
      <c r="H39" s="13">
        <v>46235</v>
      </c>
      <c r="I39" s="12">
        <v>12000</v>
      </c>
      <c r="J39" s="12">
        <v>0</v>
      </c>
      <c r="K39" s="12">
        <v>344.4</v>
      </c>
      <c r="L39" s="12">
        <v>364.8</v>
      </c>
      <c r="M39" s="12">
        <v>55</v>
      </c>
      <c r="N39" s="12">
        <v>764.2</v>
      </c>
      <c r="O39" s="12">
        <v>11235.8</v>
      </c>
    </row>
    <row r="40" spans="2:16" s="17" customFormat="1" ht="45" customHeight="1" x14ac:dyDescent="0.25">
      <c r="B40" s="11" t="s">
        <v>125</v>
      </c>
      <c r="C40" s="11" t="s">
        <v>19</v>
      </c>
      <c r="D40" s="11" t="s">
        <v>123</v>
      </c>
      <c r="E40" s="11" t="s">
        <v>124</v>
      </c>
      <c r="F40" s="11" t="s">
        <v>180</v>
      </c>
      <c r="G40" s="13">
        <v>46023</v>
      </c>
      <c r="H40" s="13">
        <v>46204</v>
      </c>
      <c r="I40" s="12">
        <v>11200</v>
      </c>
      <c r="J40" s="12">
        <v>0</v>
      </c>
      <c r="K40" s="12">
        <v>321.44</v>
      </c>
      <c r="L40" s="12">
        <v>340.48</v>
      </c>
      <c r="M40" s="12">
        <v>55</v>
      </c>
      <c r="N40" s="12">
        <v>716.92</v>
      </c>
      <c r="O40" s="12">
        <v>10483.08</v>
      </c>
    </row>
    <row r="41" spans="2:16" ht="45" customHeight="1" x14ac:dyDescent="0.25">
      <c r="B41" s="11" t="s">
        <v>154</v>
      </c>
      <c r="C41" s="11" t="s">
        <v>13</v>
      </c>
      <c r="D41" s="11" t="s">
        <v>155</v>
      </c>
      <c r="E41" s="11" t="s">
        <v>156</v>
      </c>
      <c r="F41" s="11" t="s">
        <v>180</v>
      </c>
      <c r="G41" s="13">
        <v>46113</v>
      </c>
      <c r="H41" s="13">
        <v>46296</v>
      </c>
      <c r="I41" s="12">
        <v>75000</v>
      </c>
      <c r="J41" s="12">
        <v>6309.38</v>
      </c>
      <c r="K41" s="12">
        <v>2152.5</v>
      </c>
      <c r="L41" s="12">
        <v>2280</v>
      </c>
      <c r="M41" s="12">
        <v>55</v>
      </c>
      <c r="N41" s="12">
        <v>10796.88</v>
      </c>
      <c r="O41" s="12">
        <f>70512.5-J41</f>
        <v>64203.12</v>
      </c>
      <c r="P41" s="18"/>
    </row>
    <row r="42" spans="2:16" ht="45" customHeight="1" x14ac:dyDescent="0.25">
      <c r="B42" s="11" t="s">
        <v>163</v>
      </c>
      <c r="C42" s="11" t="s">
        <v>13</v>
      </c>
      <c r="D42" s="11" t="s">
        <v>164</v>
      </c>
      <c r="E42" s="11" t="s">
        <v>165</v>
      </c>
      <c r="F42" s="11" t="s">
        <v>180</v>
      </c>
      <c r="G42" s="13">
        <v>46023</v>
      </c>
      <c r="H42" s="13">
        <v>46204</v>
      </c>
      <c r="I42" s="12">
        <v>97000</v>
      </c>
      <c r="J42" s="12">
        <v>10919.75</v>
      </c>
      <c r="K42" s="12">
        <v>2783.9</v>
      </c>
      <c r="L42" s="12">
        <v>2948.8</v>
      </c>
      <c r="M42" s="12">
        <v>10622.78</v>
      </c>
      <c r="N42" s="12">
        <v>27275.23</v>
      </c>
      <c r="O42" s="12">
        <f>80644.52-J42</f>
        <v>69724.77</v>
      </c>
      <c r="P42" s="2"/>
    </row>
    <row r="43" spans="2:16" ht="45" customHeight="1" x14ac:dyDescent="0.25">
      <c r="B43" s="11" t="s">
        <v>160</v>
      </c>
      <c r="C43" s="11" t="s">
        <v>13</v>
      </c>
      <c r="D43" s="11" t="s">
        <v>161</v>
      </c>
      <c r="E43" s="11" t="s">
        <v>162</v>
      </c>
      <c r="F43" s="11" t="s">
        <v>180</v>
      </c>
      <c r="G43" s="13">
        <v>46023</v>
      </c>
      <c r="H43" s="13">
        <v>46204</v>
      </c>
      <c r="I43" s="12">
        <v>97000</v>
      </c>
      <c r="J43" s="12">
        <v>11399.69</v>
      </c>
      <c r="K43" s="12">
        <v>2783.9</v>
      </c>
      <c r="L43" s="12">
        <v>2948.8</v>
      </c>
      <c r="M43" s="12">
        <v>52601.55</v>
      </c>
      <c r="N43" s="12">
        <v>69733.94</v>
      </c>
      <c r="O43" s="12">
        <f>38665.75-J43</f>
        <v>27266.059999999998</v>
      </c>
      <c r="P43" s="2"/>
    </row>
    <row r="44" spans="2:16" s="17" customFormat="1" ht="45" customHeight="1" x14ac:dyDescent="0.25">
      <c r="B44" s="11" t="s">
        <v>53</v>
      </c>
      <c r="C44" s="11" t="s">
        <v>13</v>
      </c>
      <c r="D44" s="11" t="s">
        <v>54</v>
      </c>
      <c r="E44" s="11" t="s">
        <v>55</v>
      </c>
      <c r="F44" s="11" t="s">
        <v>180</v>
      </c>
      <c r="G44" s="13">
        <v>46143</v>
      </c>
      <c r="H44" s="13">
        <v>46327</v>
      </c>
      <c r="I44" s="12">
        <v>60000</v>
      </c>
      <c r="J44" s="12">
        <v>2718.76</v>
      </c>
      <c r="K44" s="12">
        <v>1722</v>
      </c>
      <c r="L44" s="12">
        <v>1824</v>
      </c>
      <c r="M44" s="12">
        <v>34522.559999999998</v>
      </c>
      <c r="N44" s="12">
        <v>40787.33</v>
      </c>
      <c r="O44" s="12">
        <f>21931.44-J44</f>
        <v>19212.68</v>
      </c>
      <c r="P44" s="19"/>
    </row>
    <row r="45" spans="2:16" s="17" customFormat="1" ht="45" customHeight="1" x14ac:dyDescent="0.25">
      <c r="B45" s="11" t="s">
        <v>56</v>
      </c>
      <c r="C45" s="11" t="s">
        <v>13</v>
      </c>
      <c r="D45" s="11" t="s">
        <v>57</v>
      </c>
      <c r="E45" s="11" t="s">
        <v>55</v>
      </c>
      <c r="F45" s="11" t="s">
        <v>180</v>
      </c>
      <c r="G45" s="13">
        <v>46143</v>
      </c>
      <c r="H45" s="13" t="s">
        <v>179</v>
      </c>
      <c r="I45" s="12">
        <v>60000</v>
      </c>
      <c r="J45" s="12">
        <v>3102.72</v>
      </c>
      <c r="K45" s="12">
        <v>1722</v>
      </c>
      <c r="L45" s="12">
        <v>1824</v>
      </c>
      <c r="M45" s="12">
        <v>2015.78</v>
      </c>
      <c r="N45" s="12">
        <v>8664.5</v>
      </c>
      <c r="O45" s="12">
        <v>51335.5</v>
      </c>
    </row>
    <row r="46" spans="2:16" ht="35.1" customHeight="1" x14ac:dyDescent="0.25">
      <c r="B46" s="11" t="s">
        <v>60</v>
      </c>
      <c r="C46" s="11" t="s">
        <v>13</v>
      </c>
      <c r="D46" s="11" t="s">
        <v>48</v>
      </c>
      <c r="E46" s="11" t="s">
        <v>61</v>
      </c>
      <c r="F46" s="11" t="s">
        <v>180</v>
      </c>
      <c r="G46" s="13">
        <v>46023</v>
      </c>
      <c r="H46" s="13">
        <v>46204</v>
      </c>
      <c r="I46" s="12">
        <v>57000</v>
      </c>
      <c r="J46" s="12">
        <v>2922.14</v>
      </c>
      <c r="K46" s="12">
        <v>1635.9</v>
      </c>
      <c r="L46" s="12">
        <v>1732.8</v>
      </c>
      <c r="M46" s="12">
        <v>9969.41</v>
      </c>
      <c r="N46" s="12">
        <v>16260.25</v>
      </c>
      <c r="O46" s="12">
        <v>40739.75</v>
      </c>
    </row>
    <row r="47" spans="2:16" ht="35.1" customHeight="1" x14ac:dyDescent="0.25">
      <c r="B47" s="11" t="s">
        <v>50</v>
      </c>
      <c r="C47" s="11" t="s">
        <v>19</v>
      </c>
      <c r="D47" s="11" t="s">
        <v>48</v>
      </c>
      <c r="E47" s="11" t="s">
        <v>49</v>
      </c>
      <c r="F47" s="11" t="s">
        <v>180</v>
      </c>
      <c r="G47" s="13">
        <v>46023</v>
      </c>
      <c r="H47" s="13">
        <v>46204</v>
      </c>
      <c r="I47" s="12">
        <v>50000</v>
      </c>
      <c r="J47" s="12">
        <v>1854</v>
      </c>
      <c r="K47" s="12">
        <v>1435</v>
      </c>
      <c r="L47" s="12">
        <v>1520</v>
      </c>
      <c r="M47" s="12">
        <v>55</v>
      </c>
      <c r="N47" s="12">
        <v>4864</v>
      </c>
      <c r="O47" s="12">
        <f>46990-J47</f>
        <v>45136</v>
      </c>
      <c r="P47" s="2"/>
    </row>
    <row r="48" spans="2:16" ht="45" customHeight="1" x14ac:dyDescent="0.25">
      <c r="B48" s="11" t="s">
        <v>47</v>
      </c>
      <c r="C48" s="11" t="s">
        <v>13</v>
      </c>
      <c r="D48" s="11" t="s">
        <v>48</v>
      </c>
      <c r="E48" s="11" t="s">
        <v>49</v>
      </c>
      <c r="F48" s="11" t="s">
        <v>180</v>
      </c>
      <c r="G48" s="13">
        <v>46023</v>
      </c>
      <c r="H48" s="13">
        <v>46204</v>
      </c>
      <c r="I48" s="12">
        <v>57000</v>
      </c>
      <c r="J48" s="12">
        <v>2922.14</v>
      </c>
      <c r="K48" s="12">
        <v>1635.9</v>
      </c>
      <c r="L48" s="12">
        <v>1732.8</v>
      </c>
      <c r="M48" s="12">
        <v>96</v>
      </c>
      <c r="N48" s="12">
        <v>6386.84</v>
      </c>
      <c r="O48" s="12">
        <f>53535.3-J48</f>
        <v>50613.16</v>
      </c>
      <c r="P48" s="18"/>
    </row>
    <row r="49" spans="2:16" ht="45" customHeight="1" x14ac:dyDescent="0.25">
      <c r="B49" s="11" t="s">
        <v>51</v>
      </c>
      <c r="C49" s="11" t="s">
        <v>19</v>
      </c>
      <c r="D49" s="11" t="s">
        <v>52</v>
      </c>
      <c r="E49" s="11" t="s">
        <v>49</v>
      </c>
      <c r="F49" s="11" t="s">
        <v>180</v>
      </c>
      <c r="G49" s="13">
        <v>46082</v>
      </c>
      <c r="H49" s="13">
        <v>46266</v>
      </c>
      <c r="I49" s="12">
        <v>125000</v>
      </c>
      <c r="J49" s="12">
        <v>17985.990000000002</v>
      </c>
      <c r="K49" s="12">
        <v>3587.5</v>
      </c>
      <c r="L49" s="12">
        <v>3800</v>
      </c>
      <c r="M49" s="12">
        <v>55</v>
      </c>
      <c r="N49" s="12">
        <v>25428.49</v>
      </c>
      <c r="O49" s="12">
        <v>99571.51</v>
      </c>
    </row>
    <row r="50" spans="2:16" ht="35.1" customHeight="1" x14ac:dyDescent="0.25">
      <c r="B50" s="11" t="s">
        <v>58</v>
      </c>
      <c r="C50" s="11" t="s">
        <v>13</v>
      </c>
      <c r="D50" s="11" t="s">
        <v>59</v>
      </c>
      <c r="E50" s="11" t="s">
        <v>55</v>
      </c>
      <c r="F50" s="11" t="s">
        <v>180</v>
      </c>
      <c r="G50" s="13">
        <v>46113</v>
      </c>
      <c r="H50" s="13">
        <v>46296</v>
      </c>
      <c r="I50" s="12">
        <v>97000</v>
      </c>
      <c r="J50" s="12">
        <v>11399.69</v>
      </c>
      <c r="K50" s="12">
        <v>2783.9</v>
      </c>
      <c r="L50" s="12">
        <v>2948.8</v>
      </c>
      <c r="M50" s="12">
        <v>55</v>
      </c>
      <c r="N50" s="12">
        <v>17187.39</v>
      </c>
      <c r="O50" s="12">
        <v>79812.61</v>
      </c>
    </row>
    <row r="51" spans="2:16" ht="45" customHeight="1" x14ac:dyDescent="0.25">
      <c r="B51" s="11" t="s">
        <v>62</v>
      </c>
      <c r="C51" s="11" t="s">
        <v>13</v>
      </c>
      <c r="D51" s="11" t="s">
        <v>63</v>
      </c>
      <c r="E51" s="11" t="s">
        <v>61</v>
      </c>
      <c r="F51" s="11" t="s">
        <v>180</v>
      </c>
      <c r="G51" s="13">
        <v>46023</v>
      </c>
      <c r="H51" s="13">
        <v>46204</v>
      </c>
      <c r="I51" s="12">
        <v>97000</v>
      </c>
      <c r="J51" s="12">
        <v>10919.75</v>
      </c>
      <c r="K51" s="12">
        <v>2783.9</v>
      </c>
      <c r="L51" s="12">
        <v>2948.8</v>
      </c>
      <c r="M51" s="12">
        <v>2097.7800000000002</v>
      </c>
      <c r="N51" s="12">
        <v>18750.23</v>
      </c>
      <c r="O51" s="12">
        <f>89169.52-J51</f>
        <v>78249.77</v>
      </c>
      <c r="P51" s="2"/>
    </row>
    <row r="52" spans="2:16" s="17" customFormat="1" ht="45" customHeight="1" x14ac:dyDescent="0.25">
      <c r="B52" s="11" t="s">
        <v>12</v>
      </c>
      <c r="C52" s="11" t="s">
        <v>13</v>
      </c>
      <c r="D52" s="11" t="s">
        <v>14</v>
      </c>
      <c r="E52" s="11" t="s">
        <v>15</v>
      </c>
      <c r="F52" s="11" t="s">
        <v>180</v>
      </c>
      <c r="G52" s="13">
        <v>46113</v>
      </c>
      <c r="H52" s="13">
        <v>46296</v>
      </c>
      <c r="I52" s="12">
        <v>57000</v>
      </c>
      <c r="J52" s="12">
        <v>2922.14</v>
      </c>
      <c r="K52" s="12">
        <v>1635.9</v>
      </c>
      <c r="L52" s="12">
        <v>1732.8</v>
      </c>
      <c r="M52" s="12">
        <v>55</v>
      </c>
      <c r="N52" s="12">
        <v>6345.84</v>
      </c>
      <c r="O52" s="12">
        <v>50654.16</v>
      </c>
    </row>
    <row r="53" spans="2:16" ht="35.1" customHeight="1" x14ac:dyDescent="0.25">
      <c r="B53" s="11" t="s">
        <v>16</v>
      </c>
      <c r="C53" s="11" t="s">
        <v>13</v>
      </c>
      <c r="D53" s="11" t="s">
        <v>17</v>
      </c>
      <c r="E53" s="11" t="s">
        <v>15</v>
      </c>
      <c r="F53" s="11" t="s">
        <v>180</v>
      </c>
      <c r="G53" s="13">
        <v>46023</v>
      </c>
      <c r="H53" s="13">
        <v>46204</v>
      </c>
      <c r="I53" s="12">
        <v>57000</v>
      </c>
      <c r="J53" s="12">
        <v>2922.14</v>
      </c>
      <c r="K53" s="12">
        <v>1635.9</v>
      </c>
      <c r="L53" s="12">
        <v>1732.8</v>
      </c>
      <c r="M53" s="12">
        <v>55</v>
      </c>
      <c r="N53" s="12">
        <v>6345.84</v>
      </c>
      <c r="O53" s="12">
        <v>50654.16</v>
      </c>
    </row>
    <row r="54" spans="2:16" ht="35.1" customHeight="1" x14ac:dyDescent="0.25">
      <c r="B54" s="11" t="s">
        <v>18</v>
      </c>
      <c r="C54" s="11" t="s">
        <v>19</v>
      </c>
      <c r="D54" s="11" t="s">
        <v>20</v>
      </c>
      <c r="E54" s="11" t="s">
        <v>21</v>
      </c>
      <c r="F54" s="11" t="s">
        <v>180</v>
      </c>
      <c r="G54" s="13">
        <v>46023</v>
      </c>
      <c r="H54" s="13">
        <v>46204</v>
      </c>
      <c r="I54" s="12">
        <v>97000</v>
      </c>
      <c r="J54" s="12">
        <v>11399.69</v>
      </c>
      <c r="K54" s="12">
        <v>2783.9</v>
      </c>
      <c r="L54" s="12">
        <v>2948.8</v>
      </c>
      <c r="M54" s="12">
        <v>15462.75</v>
      </c>
      <c r="N54" s="12">
        <v>32595.14</v>
      </c>
      <c r="O54" s="12">
        <v>64404.86</v>
      </c>
    </row>
    <row r="55" spans="2:16" ht="35.1" customHeight="1" x14ac:dyDescent="0.25">
      <c r="B55" s="11" t="s">
        <v>142</v>
      </c>
      <c r="C55" s="11" t="s">
        <v>13</v>
      </c>
      <c r="D55" s="11" t="s">
        <v>143</v>
      </c>
      <c r="E55" s="11" t="s">
        <v>144</v>
      </c>
      <c r="F55" s="11" t="s">
        <v>180</v>
      </c>
      <c r="G55" s="13">
        <v>46023</v>
      </c>
      <c r="H55" s="13">
        <v>46204</v>
      </c>
      <c r="I55" s="12">
        <v>57000</v>
      </c>
      <c r="J55" s="12">
        <v>2922.14</v>
      </c>
      <c r="K55" s="12">
        <v>1635.9</v>
      </c>
      <c r="L55" s="12">
        <v>1732.8</v>
      </c>
      <c r="M55" s="12">
        <v>28516.93</v>
      </c>
      <c r="N55" s="12">
        <v>34807.769999999997</v>
      </c>
      <c r="O55" s="12">
        <f>25114.37-J55</f>
        <v>22192.23</v>
      </c>
      <c r="P55" s="2"/>
    </row>
    <row r="56" spans="2:16" ht="35.1" customHeight="1" x14ac:dyDescent="0.25">
      <c r="B56" s="11" t="s">
        <v>145</v>
      </c>
      <c r="C56" s="11" t="s">
        <v>19</v>
      </c>
      <c r="D56" s="11" t="s">
        <v>143</v>
      </c>
      <c r="E56" s="11" t="s">
        <v>144</v>
      </c>
      <c r="F56" s="11" t="s">
        <v>180</v>
      </c>
      <c r="G56" s="13">
        <v>46023</v>
      </c>
      <c r="H56" s="13">
        <v>46204</v>
      </c>
      <c r="I56" s="12">
        <v>57000</v>
      </c>
      <c r="J56" s="12">
        <v>2553.98</v>
      </c>
      <c r="K56" s="12">
        <v>1635.9</v>
      </c>
      <c r="L56" s="12">
        <v>1732.8</v>
      </c>
      <c r="M56" s="12">
        <v>1974.78</v>
      </c>
      <c r="N56" s="12">
        <v>7897.46</v>
      </c>
      <c r="O56" s="12">
        <v>49102.54</v>
      </c>
    </row>
    <row r="57" spans="2:16" s="17" customFormat="1" ht="35.1" customHeight="1" x14ac:dyDescent="0.25">
      <c r="B57" s="11" t="s">
        <v>146</v>
      </c>
      <c r="C57" s="11" t="s">
        <v>13</v>
      </c>
      <c r="D57" s="11" t="s">
        <v>147</v>
      </c>
      <c r="E57" s="11" t="s">
        <v>144</v>
      </c>
      <c r="F57" s="11" t="s">
        <v>180</v>
      </c>
      <c r="G57" s="13">
        <v>46143</v>
      </c>
      <c r="H57" s="13">
        <v>46327</v>
      </c>
      <c r="I57" s="12">
        <v>115000</v>
      </c>
      <c r="J57" s="12">
        <v>15633.74</v>
      </c>
      <c r="K57" s="12">
        <v>3300.5</v>
      </c>
      <c r="L57" s="12">
        <v>3496</v>
      </c>
      <c r="M57" s="12">
        <v>55</v>
      </c>
      <c r="N57" s="12">
        <v>22485.24</v>
      </c>
      <c r="O57" s="12">
        <v>92514.76</v>
      </c>
    </row>
    <row r="58" spans="2:16" s="17" customFormat="1" ht="35.1" customHeight="1" x14ac:dyDescent="0.25">
      <c r="B58" s="11" t="s">
        <v>137</v>
      </c>
      <c r="C58" s="11" t="s">
        <v>19</v>
      </c>
      <c r="D58" s="11" t="s">
        <v>138</v>
      </c>
      <c r="E58" s="11" t="s">
        <v>139</v>
      </c>
      <c r="F58" s="11" t="s">
        <v>180</v>
      </c>
      <c r="G58" s="13">
        <v>46143</v>
      </c>
      <c r="H58" s="13">
        <v>46327</v>
      </c>
      <c r="I58" s="12">
        <v>66000</v>
      </c>
      <c r="J58" s="12">
        <v>4615.76</v>
      </c>
      <c r="K58" s="12">
        <v>1894.2</v>
      </c>
      <c r="L58" s="12">
        <v>2006.4</v>
      </c>
      <c r="M58" s="12">
        <v>55</v>
      </c>
      <c r="N58" s="12">
        <v>8571.36</v>
      </c>
      <c r="O58" s="12">
        <v>57428.639999999999</v>
      </c>
    </row>
    <row r="59" spans="2:16" ht="35.1" customHeight="1" x14ac:dyDescent="0.25">
      <c r="B59" s="11" t="s">
        <v>140</v>
      </c>
      <c r="C59" s="11" t="s">
        <v>13</v>
      </c>
      <c r="D59" s="11" t="s">
        <v>141</v>
      </c>
      <c r="E59" s="11" t="s">
        <v>139</v>
      </c>
      <c r="F59" s="11" t="s">
        <v>180</v>
      </c>
      <c r="G59" s="13">
        <v>46023</v>
      </c>
      <c r="H59" s="13">
        <v>46204</v>
      </c>
      <c r="I59" s="12">
        <v>97000</v>
      </c>
      <c r="J59" s="12">
        <v>11399.69</v>
      </c>
      <c r="K59" s="12">
        <v>2783.9</v>
      </c>
      <c r="L59" s="12">
        <v>2948.8</v>
      </c>
      <c r="M59" s="12">
        <v>45857.43</v>
      </c>
      <c r="N59" s="12">
        <v>62989.82</v>
      </c>
      <c r="O59" s="12">
        <v>34010.18</v>
      </c>
    </row>
    <row r="60" spans="2:16" ht="35.1" customHeight="1" x14ac:dyDescent="0.25">
      <c r="B60" s="11" t="s">
        <v>134</v>
      </c>
      <c r="C60" s="11" t="s">
        <v>19</v>
      </c>
      <c r="D60" s="11" t="s">
        <v>135</v>
      </c>
      <c r="E60" s="11" t="s">
        <v>136</v>
      </c>
      <c r="F60" s="11" t="s">
        <v>180</v>
      </c>
      <c r="G60" s="13">
        <v>46113</v>
      </c>
      <c r="H60" s="13">
        <v>46296</v>
      </c>
      <c r="I60" s="12">
        <v>97000</v>
      </c>
      <c r="J60" s="12">
        <v>11399.69</v>
      </c>
      <c r="K60" s="12">
        <v>2783.9</v>
      </c>
      <c r="L60" s="12">
        <v>2948.8</v>
      </c>
      <c r="M60" s="12">
        <v>55</v>
      </c>
      <c r="N60" s="12">
        <v>17187.39</v>
      </c>
      <c r="O60" s="12">
        <f>91212.3-J60</f>
        <v>79812.61</v>
      </c>
      <c r="P60" s="18"/>
    </row>
    <row r="61" spans="2:16" ht="35.1" customHeight="1" x14ac:dyDescent="0.25">
      <c r="B61" s="11" t="s">
        <v>131</v>
      </c>
      <c r="C61" s="11" t="s">
        <v>13</v>
      </c>
      <c r="D61" s="11" t="s">
        <v>132</v>
      </c>
      <c r="E61" s="11" t="s">
        <v>133</v>
      </c>
      <c r="F61" s="11" t="s">
        <v>180</v>
      </c>
      <c r="G61" s="13">
        <v>46082</v>
      </c>
      <c r="H61" s="13">
        <v>46266</v>
      </c>
      <c r="I61" s="12">
        <v>110000</v>
      </c>
      <c r="J61" s="12">
        <v>13977.67</v>
      </c>
      <c r="K61" s="12">
        <v>3157</v>
      </c>
      <c r="L61" s="12">
        <v>3344</v>
      </c>
      <c r="M61" s="12">
        <v>1974.78</v>
      </c>
      <c r="N61" s="12">
        <v>22453.45</v>
      </c>
      <c r="O61" s="12">
        <f>101524.22-J61</f>
        <v>87546.55</v>
      </c>
      <c r="P61" s="2"/>
    </row>
    <row r="62" spans="2:16" ht="35.1" customHeight="1" x14ac:dyDescent="0.25">
      <c r="B62" s="11" t="s">
        <v>128</v>
      </c>
      <c r="C62" s="11" t="s">
        <v>19</v>
      </c>
      <c r="D62" s="11" t="s">
        <v>129</v>
      </c>
      <c r="E62" s="11" t="s">
        <v>130</v>
      </c>
      <c r="F62" s="11" t="s">
        <v>180</v>
      </c>
      <c r="G62" s="13">
        <v>46023</v>
      </c>
      <c r="H62" s="13">
        <v>46204</v>
      </c>
      <c r="I62" s="12">
        <v>97000</v>
      </c>
      <c r="J62" s="12">
        <v>11399.69</v>
      </c>
      <c r="K62" s="12">
        <v>2783.9</v>
      </c>
      <c r="L62" s="12">
        <v>2948.8</v>
      </c>
      <c r="M62" s="12">
        <v>21854.71</v>
      </c>
      <c r="N62" s="12">
        <v>38987.1</v>
      </c>
      <c r="O62" s="12">
        <v>58012.9</v>
      </c>
    </row>
    <row r="63" spans="2:16" ht="35.1" customHeight="1" x14ac:dyDescent="0.25">
      <c r="B63" s="11" t="s">
        <v>38</v>
      </c>
      <c r="C63" s="11" t="s">
        <v>19</v>
      </c>
      <c r="D63" s="11" t="s">
        <v>39</v>
      </c>
      <c r="E63" s="11" t="s">
        <v>35</v>
      </c>
      <c r="F63" s="11" t="s">
        <v>180</v>
      </c>
      <c r="G63" s="13">
        <v>46082</v>
      </c>
      <c r="H63" s="13">
        <v>46266</v>
      </c>
      <c r="I63" s="12">
        <v>115000</v>
      </c>
      <c r="J63" s="12">
        <v>15633.74</v>
      </c>
      <c r="K63" s="12">
        <v>3300.5</v>
      </c>
      <c r="L63" s="12">
        <v>3496</v>
      </c>
      <c r="M63" s="12">
        <v>55</v>
      </c>
      <c r="N63" s="12">
        <v>22485.24</v>
      </c>
      <c r="O63" s="12">
        <v>92514.76</v>
      </c>
    </row>
    <row r="64" spans="2:16" s="17" customFormat="1" ht="35.1" customHeight="1" x14ac:dyDescent="0.25">
      <c r="B64" s="11" t="s">
        <v>44</v>
      </c>
      <c r="C64" s="11" t="s">
        <v>19</v>
      </c>
      <c r="D64" s="11" t="s">
        <v>45</v>
      </c>
      <c r="E64" s="11" t="s">
        <v>46</v>
      </c>
      <c r="F64" s="11" t="s">
        <v>180</v>
      </c>
      <c r="G64" s="21">
        <v>46143</v>
      </c>
      <c r="H64" s="21">
        <v>46327</v>
      </c>
      <c r="I64" s="12">
        <v>97000</v>
      </c>
      <c r="J64" s="12">
        <v>11399.69</v>
      </c>
      <c r="K64" s="12">
        <v>2783.9</v>
      </c>
      <c r="L64" s="12">
        <v>2948.8</v>
      </c>
      <c r="M64" s="12">
        <v>55</v>
      </c>
      <c r="N64" s="12">
        <v>17187.39</v>
      </c>
      <c r="O64" s="12">
        <v>79812.61</v>
      </c>
    </row>
    <row r="65" spans="2:16" s="17" customFormat="1" ht="35.1" customHeight="1" x14ac:dyDescent="0.25">
      <c r="B65" s="11" t="s">
        <v>40</v>
      </c>
      <c r="C65" s="11" t="s">
        <v>13</v>
      </c>
      <c r="D65" s="11" t="s">
        <v>41</v>
      </c>
      <c r="E65" s="11" t="s">
        <v>42</v>
      </c>
      <c r="F65" s="11" t="s">
        <v>43</v>
      </c>
      <c r="G65" s="13">
        <v>46143</v>
      </c>
      <c r="H65" s="13">
        <v>46327</v>
      </c>
      <c r="I65" s="12">
        <v>97000</v>
      </c>
      <c r="J65" s="12">
        <v>11399.69</v>
      </c>
      <c r="K65" s="12">
        <v>2783.9</v>
      </c>
      <c r="L65" s="12">
        <v>2948.8</v>
      </c>
      <c r="M65" s="12">
        <v>55</v>
      </c>
      <c r="N65" s="12">
        <v>17187.39</v>
      </c>
      <c r="O65" s="12">
        <v>79812.61</v>
      </c>
    </row>
    <row r="66" spans="2:16" ht="35.1" customHeight="1" x14ac:dyDescent="0.25">
      <c r="B66" s="11" t="s">
        <v>33</v>
      </c>
      <c r="C66" s="11" t="s">
        <v>13</v>
      </c>
      <c r="D66" s="11" t="s">
        <v>34</v>
      </c>
      <c r="E66" s="11" t="s">
        <v>35</v>
      </c>
      <c r="F66" s="11" t="s">
        <v>180</v>
      </c>
      <c r="G66" s="13">
        <v>46113</v>
      </c>
      <c r="H66" s="13">
        <v>46296</v>
      </c>
      <c r="I66" s="12">
        <v>42000</v>
      </c>
      <c r="J66" s="12">
        <v>724.92</v>
      </c>
      <c r="K66" s="12">
        <v>1205.4000000000001</v>
      </c>
      <c r="L66" s="12">
        <v>1276.8</v>
      </c>
      <c r="M66" s="12">
        <v>55</v>
      </c>
      <c r="N66" s="12">
        <v>3262.12</v>
      </c>
      <c r="O66" s="12">
        <v>38737.879999999997</v>
      </c>
    </row>
    <row r="67" spans="2:16" ht="35.1" customHeight="1" x14ac:dyDescent="0.25">
      <c r="B67" s="11" t="s">
        <v>36</v>
      </c>
      <c r="C67" s="11" t="s">
        <v>13</v>
      </c>
      <c r="D67" s="11" t="s">
        <v>37</v>
      </c>
      <c r="E67" s="11" t="s">
        <v>35</v>
      </c>
      <c r="F67" s="11" t="s">
        <v>180</v>
      </c>
      <c r="G67" s="13">
        <v>46023</v>
      </c>
      <c r="H67" s="13">
        <v>46204</v>
      </c>
      <c r="I67" s="12">
        <v>57000</v>
      </c>
      <c r="J67" s="12">
        <v>2922.14</v>
      </c>
      <c r="K67" s="12">
        <v>1635.9</v>
      </c>
      <c r="L67" s="12">
        <v>1732.8</v>
      </c>
      <c r="M67" s="12">
        <v>10900.22</v>
      </c>
      <c r="N67" s="12">
        <v>17191.060000000001</v>
      </c>
      <c r="O67" s="12">
        <f>42731.08-J67</f>
        <v>39808.94</v>
      </c>
      <c r="P67" s="2"/>
    </row>
    <row r="68" spans="2:16" s="17" customFormat="1" ht="35.1" customHeight="1" x14ac:dyDescent="0.25">
      <c r="B68" s="11" t="s">
        <v>171</v>
      </c>
      <c r="C68" s="11" t="s">
        <v>13</v>
      </c>
      <c r="D68" s="11" t="s">
        <v>172</v>
      </c>
      <c r="E68" s="11" t="s">
        <v>168</v>
      </c>
      <c r="F68" s="11" t="s">
        <v>180</v>
      </c>
      <c r="G68" s="13">
        <v>46151</v>
      </c>
      <c r="H68" s="13">
        <v>46335</v>
      </c>
      <c r="I68" s="12">
        <v>125000</v>
      </c>
      <c r="J68" s="12">
        <v>17985.990000000002</v>
      </c>
      <c r="K68" s="12">
        <v>3587.5</v>
      </c>
      <c r="L68" s="12">
        <v>3800</v>
      </c>
      <c r="M68" s="12">
        <v>66358.289999999994</v>
      </c>
      <c r="N68" s="12">
        <v>91731.78</v>
      </c>
      <c r="O68" s="12">
        <f>51254.21-J68</f>
        <v>33268.22</v>
      </c>
      <c r="P68" s="19"/>
    </row>
    <row r="69" spans="2:16" s="17" customFormat="1" ht="35.1" customHeight="1" x14ac:dyDescent="0.25">
      <c r="B69" s="11" t="s">
        <v>170</v>
      </c>
      <c r="C69" s="11" t="s">
        <v>13</v>
      </c>
      <c r="D69" s="11" t="s">
        <v>152</v>
      </c>
      <c r="E69" s="11" t="s">
        <v>168</v>
      </c>
      <c r="F69" s="11" t="s">
        <v>180</v>
      </c>
      <c r="G69" s="13">
        <v>46143</v>
      </c>
      <c r="H69" s="13">
        <v>46327</v>
      </c>
      <c r="I69" s="12">
        <v>57000</v>
      </c>
      <c r="J69" s="12">
        <v>2922.14</v>
      </c>
      <c r="K69" s="12">
        <v>1635.9</v>
      </c>
      <c r="L69" s="12">
        <v>1732.8</v>
      </c>
      <c r="M69" s="12">
        <v>55</v>
      </c>
      <c r="N69" s="12">
        <v>6345.84</v>
      </c>
      <c r="O69" s="12">
        <v>50654.16</v>
      </c>
    </row>
    <row r="70" spans="2:16" s="17" customFormat="1" ht="35.1" customHeight="1" x14ac:dyDescent="0.25">
      <c r="B70" s="11" t="s">
        <v>169</v>
      </c>
      <c r="C70" s="11" t="s">
        <v>13</v>
      </c>
      <c r="D70" s="11" t="s">
        <v>152</v>
      </c>
      <c r="E70" s="11" t="s">
        <v>168</v>
      </c>
      <c r="F70" s="11" t="s">
        <v>180</v>
      </c>
      <c r="G70" s="13">
        <v>46143</v>
      </c>
      <c r="H70" s="13">
        <v>46327</v>
      </c>
      <c r="I70" s="12">
        <v>57000</v>
      </c>
      <c r="J70" s="12">
        <v>2922.14</v>
      </c>
      <c r="K70" s="12">
        <v>1635.9</v>
      </c>
      <c r="L70" s="12">
        <v>1732.8</v>
      </c>
      <c r="M70" s="12">
        <v>55</v>
      </c>
      <c r="N70" s="12">
        <v>6345.84</v>
      </c>
      <c r="O70" s="12">
        <f>53576.3-J70</f>
        <v>50654.16</v>
      </c>
      <c r="P70" s="20"/>
    </row>
    <row r="71" spans="2:16" ht="35.1" customHeight="1" x14ac:dyDescent="0.25">
      <c r="B71" s="11" t="s">
        <v>166</v>
      </c>
      <c r="C71" s="11" t="s">
        <v>13</v>
      </c>
      <c r="D71" s="11" t="s">
        <v>167</v>
      </c>
      <c r="E71" s="11" t="s">
        <v>168</v>
      </c>
      <c r="F71" s="11" t="s">
        <v>180</v>
      </c>
      <c r="G71" s="13">
        <v>46023</v>
      </c>
      <c r="H71" s="13">
        <v>46204</v>
      </c>
      <c r="I71" s="12">
        <v>42000</v>
      </c>
      <c r="J71" s="12">
        <v>724.92</v>
      </c>
      <c r="K71" s="12">
        <v>1205.4000000000001</v>
      </c>
      <c r="L71" s="12">
        <v>1276.8</v>
      </c>
      <c r="M71" s="12">
        <v>55</v>
      </c>
      <c r="N71" s="12">
        <v>3262.12</v>
      </c>
      <c r="O71" s="12">
        <v>38737.879999999997</v>
      </c>
    </row>
    <row r="72" spans="2:16" ht="35.1" customHeight="1" x14ac:dyDescent="0.25">
      <c r="B72" s="11" t="s">
        <v>99</v>
      </c>
      <c r="C72" s="11" t="s">
        <v>13</v>
      </c>
      <c r="D72" s="11" t="s">
        <v>96</v>
      </c>
      <c r="E72" s="11" t="s">
        <v>97</v>
      </c>
      <c r="F72" s="11" t="s">
        <v>43</v>
      </c>
      <c r="G72" s="13">
        <v>45992</v>
      </c>
      <c r="H72" s="13">
        <v>46174</v>
      </c>
      <c r="I72" s="12">
        <v>60000</v>
      </c>
      <c r="J72" s="12">
        <v>0.03</v>
      </c>
      <c r="K72" s="12">
        <v>1722</v>
      </c>
      <c r="L72" s="12">
        <v>1824</v>
      </c>
      <c r="M72" s="12">
        <v>55</v>
      </c>
      <c r="N72" s="12">
        <v>3601.03</v>
      </c>
      <c r="O72" s="12">
        <v>56398.97</v>
      </c>
    </row>
    <row r="73" spans="2:16" ht="35.1" customHeight="1" x14ac:dyDescent="0.25">
      <c r="B73" s="11" t="s">
        <v>98</v>
      </c>
      <c r="C73" s="11" t="s">
        <v>13</v>
      </c>
      <c r="D73" s="11" t="s">
        <v>96</v>
      </c>
      <c r="E73" s="11" t="s">
        <v>97</v>
      </c>
      <c r="F73" s="11" t="s">
        <v>180</v>
      </c>
      <c r="G73" s="13">
        <v>46023</v>
      </c>
      <c r="H73" s="13">
        <v>46204</v>
      </c>
      <c r="I73" s="12">
        <v>57000</v>
      </c>
      <c r="J73" s="12">
        <v>2553.98</v>
      </c>
      <c r="K73" s="12">
        <v>1635.9</v>
      </c>
      <c r="L73" s="12">
        <v>1732.8</v>
      </c>
      <c r="M73" s="12">
        <v>24191.49</v>
      </c>
      <c r="N73" s="12">
        <v>30114.17</v>
      </c>
      <c r="O73" s="12">
        <f>29439.81-J73</f>
        <v>26885.83</v>
      </c>
      <c r="P73" s="2"/>
    </row>
    <row r="74" spans="2:16" ht="35.1" customHeight="1" x14ac:dyDescent="0.25">
      <c r="B74" s="11" t="s">
        <v>95</v>
      </c>
      <c r="C74" s="11" t="s">
        <v>13</v>
      </c>
      <c r="D74" s="11" t="s">
        <v>96</v>
      </c>
      <c r="E74" s="11" t="s">
        <v>97</v>
      </c>
      <c r="F74" s="11" t="s">
        <v>180</v>
      </c>
      <c r="G74" s="13">
        <v>46113</v>
      </c>
      <c r="H74" s="13">
        <v>46296</v>
      </c>
      <c r="I74" s="12">
        <v>60000</v>
      </c>
      <c r="J74" s="12">
        <v>3486.68</v>
      </c>
      <c r="K74" s="12">
        <v>1722</v>
      </c>
      <c r="L74" s="12">
        <v>1824</v>
      </c>
      <c r="M74" s="12">
        <v>55</v>
      </c>
      <c r="N74" s="12">
        <v>7087.68</v>
      </c>
      <c r="O74" s="12">
        <v>52912.32</v>
      </c>
    </row>
    <row r="75" spans="2:16" s="17" customFormat="1" ht="35.1" customHeight="1" x14ac:dyDescent="0.25">
      <c r="B75" s="11" t="s">
        <v>100</v>
      </c>
      <c r="C75" s="11" t="s">
        <v>19</v>
      </c>
      <c r="D75" s="11" t="s">
        <v>96</v>
      </c>
      <c r="E75" s="11" t="s">
        <v>97</v>
      </c>
      <c r="F75" s="11" t="s">
        <v>180</v>
      </c>
      <c r="G75" s="13">
        <v>46150</v>
      </c>
      <c r="H75" s="13">
        <v>46334</v>
      </c>
      <c r="I75" s="12">
        <v>60000</v>
      </c>
      <c r="J75" s="12">
        <v>3486.68</v>
      </c>
      <c r="K75" s="12">
        <v>1722</v>
      </c>
      <c r="L75" s="12">
        <v>1824</v>
      </c>
      <c r="M75" s="12">
        <v>55</v>
      </c>
      <c r="N75" s="12">
        <v>7087.68</v>
      </c>
      <c r="O75" s="12">
        <v>52912.32</v>
      </c>
    </row>
    <row r="76" spans="2:16" s="17" customFormat="1" ht="35.1" customHeight="1" x14ac:dyDescent="0.25">
      <c r="B76" s="11" t="s">
        <v>101</v>
      </c>
      <c r="C76" s="11" t="s">
        <v>19</v>
      </c>
      <c r="D76" s="11" t="s">
        <v>102</v>
      </c>
      <c r="E76" s="11" t="s">
        <v>97</v>
      </c>
      <c r="F76" s="11" t="s">
        <v>180</v>
      </c>
      <c r="G76" s="13">
        <v>46082</v>
      </c>
      <c r="H76" s="13">
        <v>46266</v>
      </c>
      <c r="I76" s="12">
        <v>110000</v>
      </c>
      <c r="J76" s="12">
        <v>14457.62</v>
      </c>
      <c r="K76" s="12">
        <v>3157</v>
      </c>
      <c r="L76" s="12">
        <v>3344</v>
      </c>
      <c r="M76" s="12">
        <v>55</v>
      </c>
      <c r="N76" s="12">
        <v>21013.62</v>
      </c>
      <c r="O76" s="12">
        <f>103444-J76</f>
        <v>88986.38</v>
      </c>
      <c r="P76" s="19"/>
    </row>
    <row r="77" spans="2:16" s="17" customFormat="1" ht="35.1" customHeight="1" x14ac:dyDescent="0.25">
      <c r="B77" s="11" t="s">
        <v>114</v>
      </c>
      <c r="C77" s="11" t="s">
        <v>19</v>
      </c>
      <c r="D77" s="11" t="s">
        <v>115</v>
      </c>
      <c r="E77" s="11" t="s">
        <v>116</v>
      </c>
      <c r="F77" s="11" t="s">
        <v>180</v>
      </c>
      <c r="G77" s="13">
        <v>46143</v>
      </c>
      <c r="H77" s="13">
        <v>46327</v>
      </c>
      <c r="I77" s="12">
        <v>100000</v>
      </c>
      <c r="J77" s="12">
        <v>12105.37</v>
      </c>
      <c r="K77" s="12">
        <v>2870</v>
      </c>
      <c r="L77" s="12">
        <v>3040</v>
      </c>
      <c r="M77" s="12">
        <v>55</v>
      </c>
      <c r="N77" s="12">
        <v>18070.37</v>
      </c>
      <c r="O77" s="12">
        <v>81929.63</v>
      </c>
    </row>
    <row r="78" spans="2:16" ht="35.1" customHeight="1" x14ac:dyDescent="0.25">
      <c r="B78" s="11" t="s">
        <v>106</v>
      </c>
      <c r="C78" s="11" t="s">
        <v>13</v>
      </c>
      <c r="D78" s="11" t="s">
        <v>104</v>
      </c>
      <c r="E78" s="11" t="s">
        <v>105</v>
      </c>
      <c r="F78" s="11" t="s">
        <v>180</v>
      </c>
      <c r="G78" s="13">
        <v>46023</v>
      </c>
      <c r="H78" s="13">
        <v>46204</v>
      </c>
      <c r="I78" s="12">
        <v>42000</v>
      </c>
      <c r="J78" s="12">
        <v>724.92</v>
      </c>
      <c r="K78" s="12">
        <v>1205.4000000000001</v>
      </c>
      <c r="L78" s="12">
        <v>1276.8</v>
      </c>
      <c r="M78" s="12">
        <v>14224.92</v>
      </c>
      <c r="N78" s="12">
        <v>17432.04</v>
      </c>
      <c r="O78" s="12">
        <f>25292.88-J78</f>
        <v>24567.960000000003</v>
      </c>
      <c r="P78" s="2"/>
    </row>
    <row r="79" spans="2:16" s="17" customFormat="1" ht="35.1" customHeight="1" x14ac:dyDescent="0.25">
      <c r="B79" s="11" t="s">
        <v>103</v>
      </c>
      <c r="C79" s="11" t="s">
        <v>13</v>
      </c>
      <c r="D79" s="11" t="s">
        <v>104</v>
      </c>
      <c r="E79" s="11" t="s">
        <v>105</v>
      </c>
      <c r="F79" s="11" t="s">
        <v>180</v>
      </c>
      <c r="G79" s="13">
        <v>46143</v>
      </c>
      <c r="H79" s="13">
        <v>46327</v>
      </c>
      <c r="I79" s="12">
        <v>52000</v>
      </c>
      <c r="J79" s="12">
        <v>2136.27</v>
      </c>
      <c r="K79" s="12">
        <v>1492.4</v>
      </c>
      <c r="L79" s="12">
        <v>1580.8</v>
      </c>
      <c r="M79" s="12">
        <v>55</v>
      </c>
      <c r="N79" s="12">
        <v>5264.47</v>
      </c>
      <c r="O79" s="12">
        <f>48871.8-K79</f>
        <v>47379.4</v>
      </c>
      <c r="P79" s="20"/>
    </row>
    <row r="80" spans="2:16" ht="35.1" customHeight="1" x14ac:dyDescent="0.25">
      <c r="B80" s="11" t="s">
        <v>109</v>
      </c>
      <c r="C80" s="11" t="s">
        <v>13</v>
      </c>
      <c r="D80" s="11" t="s">
        <v>104</v>
      </c>
      <c r="E80" s="11" t="s">
        <v>105</v>
      </c>
      <c r="F80" s="11" t="s">
        <v>180</v>
      </c>
      <c r="G80" s="13">
        <v>46023</v>
      </c>
      <c r="H80" s="13">
        <v>46204</v>
      </c>
      <c r="I80" s="12">
        <v>42000</v>
      </c>
      <c r="J80" s="12">
        <v>724.92</v>
      </c>
      <c r="K80" s="12">
        <v>1205.4000000000001</v>
      </c>
      <c r="L80" s="12">
        <v>1276.8</v>
      </c>
      <c r="M80" s="12">
        <v>8055</v>
      </c>
      <c r="N80" s="12">
        <v>11262.12</v>
      </c>
      <c r="O80" s="12">
        <f>31462.8-J80</f>
        <v>30737.88</v>
      </c>
      <c r="P80" s="18"/>
    </row>
    <row r="81" spans="2:16" ht="35.1" customHeight="1" x14ac:dyDescent="0.25">
      <c r="B81" s="11" t="s">
        <v>108</v>
      </c>
      <c r="C81" s="11" t="s">
        <v>19</v>
      </c>
      <c r="D81" s="11" t="s">
        <v>104</v>
      </c>
      <c r="E81" s="11" t="s">
        <v>105</v>
      </c>
      <c r="F81" s="11" t="s">
        <v>180</v>
      </c>
      <c r="G81" s="13">
        <v>46023</v>
      </c>
      <c r="H81" s="13">
        <v>46204</v>
      </c>
      <c r="I81" s="12">
        <v>42000</v>
      </c>
      <c r="J81" s="12">
        <v>724.92</v>
      </c>
      <c r="K81" s="12">
        <v>1205.4000000000001</v>
      </c>
      <c r="L81" s="12">
        <v>1276.8</v>
      </c>
      <c r="M81" s="12">
        <v>55</v>
      </c>
      <c r="N81" s="12">
        <v>3262.12</v>
      </c>
      <c r="O81" s="12">
        <f>39462.8-J81</f>
        <v>38737.880000000005</v>
      </c>
      <c r="P81" s="18"/>
    </row>
    <row r="82" spans="2:16" ht="35.1" customHeight="1" x14ac:dyDescent="0.25">
      <c r="B82" s="11" t="s">
        <v>107</v>
      </c>
      <c r="C82" s="11" t="s">
        <v>13</v>
      </c>
      <c r="D82" s="11" t="s">
        <v>104</v>
      </c>
      <c r="E82" s="11" t="s">
        <v>105</v>
      </c>
      <c r="F82" s="11" t="s">
        <v>180</v>
      </c>
      <c r="G82" s="16">
        <v>46023</v>
      </c>
      <c r="H82" s="15">
        <v>46204</v>
      </c>
      <c r="I82" s="12">
        <v>42000</v>
      </c>
      <c r="J82" s="12">
        <v>724.92</v>
      </c>
      <c r="K82" s="12">
        <v>1205.4000000000001</v>
      </c>
      <c r="L82" s="12">
        <v>1276.8</v>
      </c>
      <c r="M82" s="12">
        <v>13166.93</v>
      </c>
      <c r="N82" s="12">
        <v>16374.05</v>
      </c>
      <c r="O82" s="12">
        <f>26350.87-J82</f>
        <v>25625.95</v>
      </c>
      <c r="P82" s="2"/>
    </row>
    <row r="83" spans="2:16" s="17" customFormat="1" ht="35.1" customHeight="1" x14ac:dyDescent="0.25">
      <c r="B83" s="11" t="s">
        <v>110</v>
      </c>
      <c r="C83" s="11" t="s">
        <v>13</v>
      </c>
      <c r="D83" s="11" t="s">
        <v>111</v>
      </c>
      <c r="E83" s="11" t="s">
        <v>112</v>
      </c>
      <c r="F83" s="11" t="s">
        <v>180</v>
      </c>
      <c r="G83" s="13">
        <v>46143</v>
      </c>
      <c r="H83" s="13">
        <v>46327</v>
      </c>
      <c r="I83" s="12">
        <v>52000</v>
      </c>
      <c r="J83" s="12">
        <v>2136.27</v>
      </c>
      <c r="K83" s="12">
        <v>1492.4</v>
      </c>
      <c r="L83" s="12">
        <v>1580.8</v>
      </c>
      <c r="M83" s="12">
        <v>55</v>
      </c>
      <c r="N83" s="12">
        <v>5264.47</v>
      </c>
      <c r="O83" s="12">
        <v>46735.53</v>
      </c>
    </row>
    <row r="84" spans="2:16" s="17" customFormat="1" ht="35.1" customHeight="1" x14ac:dyDescent="0.25">
      <c r="B84" s="11" t="s">
        <v>113</v>
      </c>
      <c r="C84" s="11" t="s">
        <v>13</v>
      </c>
      <c r="D84" s="11" t="s">
        <v>111</v>
      </c>
      <c r="E84" s="11" t="s">
        <v>112</v>
      </c>
      <c r="F84" s="11" t="s">
        <v>180</v>
      </c>
      <c r="G84" s="13">
        <v>46143</v>
      </c>
      <c r="H84" s="13">
        <v>46327</v>
      </c>
      <c r="I84" s="12">
        <v>52000</v>
      </c>
      <c r="J84" s="12">
        <v>2136.27</v>
      </c>
      <c r="K84" s="12">
        <v>1492.4</v>
      </c>
      <c r="L84" s="12">
        <v>1580.8</v>
      </c>
      <c r="M84" s="12">
        <v>55</v>
      </c>
      <c r="N84" s="12">
        <v>5264.47</v>
      </c>
      <c r="O84" s="12">
        <v>46735.53</v>
      </c>
    </row>
    <row r="85" spans="2:16" ht="9.9499999999999993" customHeight="1" x14ac:dyDescent="0.25">
      <c r="G85" s="14"/>
      <c r="H85" s="14"/>
    </row>
    <row r="86" spans="2:16" ht="9.9499999999999993" customHeight="1" x14ac:dyDescent="0.25">
      <c r="G86" s="14"/>
      <c r="H86" s="14"/>
    </row>
    <row r="87" spans="2:16" ht="9.9499999999999993" customHeight="1" x14ac:dyDescent="0.25">
      <c r="B87" s="7"/>
      <c r="C87" s="7"/>
      <c r="D87" s="7"/>
      <c r="G87" s="14"/>
      <c r="H87" s="14"/>
    </row>
    <row r="88" spans="2:16" ht="9.9499999999999993" customHeight="1" x14ac:dyDescent="0.25">
      <c r="B88" s="8"/>
      <c r="C88" s="8"/>
      <c r="D88" s="8"/>
    </row>
    <row r="89" spans="2:16" ht="9.9499999999999993" customHeight="1" x14ac:dyDescent="0.25">
      <c r="B89" s="9"/>
      <c r="C89" s="9"/>
      <c r="D89" s="9"/>
    </row>
    <row r="90" spans="2:16" ht="9.9499999999999993" customHeight="1" x14ac:dyDescent="0.25">
      <c r="B90" s="10"/>
      <c r="C90" s="10"/>
      <c r="D90" s="10"/>
    </row>
    <row r="91" spans="2:16" ht="20.100000000000001" customHeight="1" x14ac:dyDescent="0.25">
      <c r="B91" s="23" t="s">
        <v>176</v>
      </c>
      <c r="C91" s="23"/>
      <c r="D91" s="23"/>
    </row>
    <row r="92" spans="2:16" ht="20.100000000000001" customHeight="1" x14ac:dyDescent="0.25">
      <c r="B92" s="24" t="s">
        <v>177</v>
      </c>
      <c r="C92" s="24"/>
      <c r="D92" s="24"/>
    </row>
    <row r="93" spans="2:16" ht="15" customHeight="1" x14ac:dyDescent="0.25">
      <c r="B93" s="9"/>
      <c r="C93" s="9"/>
      <c r="D93" s="9"/>
    </row>
    <row r="94" spans="2:16" ht="15" customHeight="1" x14ac:dyDescent="0.25">
      <c r="B94" s="9"/>
      <c r="C94" s="9"/>
      <c r="D94" s="9"/>
    </row>
  </sheetData>
  <sortState xmlns:xlrd2="http://schemas.microsoft.com/office/spreadsheetml/2017/richdata2" ref="B10:O84">
    <sortCondition ref="D11:D84"/>
  </sortState>
  <mergeCells count="4">
    <mergeCell ref="B7:O7"/>
    <mergeCell ref="B8:O8"/>
    <mergeCell ref="B91:D91"/>
    <mergeCell ref="B92:D92"/>
  </mergeCells>
  <pageMargins left="0.25" right="0.25" top="0.75" bottom="0.75" header="0.3" footer="0.3"/>
  <pageSetup paperSize="5" scale="56" orientation="landscape" horizontalDpi="0" verticalDpi="0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Maria Quezada Vaneiken</dc:creator>
  <cp:lastModifiedBy>Daniela Maria Quezada Vaneiken</cp:lastModifiedBy>
  <cp:lastPrinted>2026-05-28T12:20:36Z</cp:lastPrinted>
  <dcterms:created xsi:type="dcterms:W3CDTF">2026-05-26T13:51:36Z</dcterms:created>
  <dcterms:modified xsi:type="dcterms:W3CDTF">2026-05-28T12:20:37Z</dcterms:modified>
</cp:coreProperties>
</file>