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1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afael.martinez\Documents\Documents\INDUCCION\TRANSPARENCIA 2024 MIRIAN\NOVIEMBRE-2024\"/>
    </mc:Choice>
  </mc:AlternateContent>
  <xr:revisionPtr revIDLastSave="0" documentId="13_ncr:1_{7F79BAE2-04C0-42B2-87A0-5AE4F9760B8B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Plantilla Ejecucion" sheetId="1" r:id="rId1"/>
  </sheets>
  <definedNames>
    <definedName name="_xlnm.Print_Area" localSheetId="0">'Plantilla Ejecucion'!$A$1:$Q$219</definedName>
    <definedName name="_xlnm.Print_Titles" localSheetId="0">'Plantilla Ejecucion'!$14:$14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Table002  Page 2_b5f4e422-f07e-4589-9331-6e5023cdef06" name="Table002  Page 2" connection="Consulta - Table002 (Page 2)"/>
          <x15:modelTable id="Table001  Page 1_fa3d59ea-9fe7-454f-a55d-85906e6b2f1c" name="Table001  Page 1" connection="Consulta - Table001 (Page 1)"/>
          <x15:modelTable id="Page001_9cc6a9b3-b9f8-4634-8737-bfbb83b7dae2" name="Page001" connection="Consulta - Page001"/>
          <x15:modelTable id="Page002_01b8071b-8c6e-4890-bc6d-ae567e1f2262" name="Page002" connection="Consulta - Page002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63" i="1" l="1"/>
  <c r="D150" i="1"/>
  <c r="D111" i="1"/>
  <c r="D92" i="1"/>
  <c r="D75" i="1"/>
  <c r="E75" i="1" s="1"/>
  <c r="D64" i="1"/>
  <c r="E64" i="1" s="1"/>
  <c r="D62" i="1"/>
  <c r="D88" i="1" l="1"/>
  <c r="D55" i="1"/>
  <c r="D52" i="1"/>
  <c r="D46" i="1"/>
  <c r="D39" i="1"/>
  <c r="D38" i="1" l="1"/>
  <c r="D26" i="1" l="1"/>
  <c r="O171" i="1"/>
  <c r="O149" i="1" s="1"/>
  <c r="O131" i="1"/>
  <c r="O130" i="1" s="1"/>
  <c r="N131" i="1"/>
  <c r="O98" i="1"/>
  <c r="O118" i="1"/>
  <c r="O111" i="1"/>
  <c r="O95" i="1"/>
  <c r="M95" i="1"/>
  <c r="O92" i="1"/>
  <c r="O75" i="1"/>
  <c r="O64" i="1"/>
  <c r="O62" i="1"/>
  <c r="O60" i="1"/>
  <c r="O46" i="1"/>
  <c r="O39" i="1"/>
  <c r="N39" i="1"/>
  <c r="O26" i="1"/>
  <c r="O33" i="1"/>
  <c r="N18" i="1"/>
  <c r="Q22" i="1"/>
  <c r="Q23" i="1"/>
  <c r="O91" i="1" l="1"/>
  <c r="N150" i="1"/>
  <c r="N149" i="1" s="1"/>
  <c r="N130" i="1"/>
  <c r="N118" i="1"/>
  <c r="N111" i="1"/>
  <c r="M111" i="1"/>
  <c r="M118" i="1"/>
  <c r="M92" i="1"/>
  <c r="N92" i="1"/>
  <c r="N98" i="1"/>
  <c r="N75" i="1"/>
  <c r="M75" i="1"/>
  <c r="L75" i="1"/>
  <c r="M64" i="1"/>
  <c r="L64" i="1"/>
  <c r="N62" i="1"/>
  <c r="N64" i="1"/>
  <c r="N60" i="1"/>
  <c r="M60" i="1"/>
  <c r="N55" i="1"/>
  <c r="M55" i="1"/>
  <c r="N33" i="1"/>
  <c r="N26" i="1"/>
  <c r="F26" i="1"/>
  <c r="I26" i="1"/>
  <c r="K199" i="1"/>
  <c r="L199" i="1"/>
  <c r="K196" i="1"/>
  <c r="L196" i="1"/>
  <c r="M196" i="1"/>
  <c r="J186" i="1"/>
  <c r="K186" i="1"/>
  <c r="L186" i="1"/>
  <c r="M186" i="1"/>
  <c r="N186" i="1"/>
  <c r="O186" i="1"/>
  <c r="P186" i="1"/>
  <c r="K183" i="1"/>
  <c r="L183" i="1"/>
  <c r="M183" i="1"/>
  <c r="N183" i="1"/>
  <c r="O183" i="1"/>
  <c r="P183" i="1"/>
  <c r="D33" i="1"/>
  <c r="D178" i="1"/>
  <c r="D177" i="1" s="1"/>
  <c r="D131" i="1"/>
  <c r="D130" i="1" s="1"/>
  <c r="D118" i="1"/>
  <c r="D104" i="1"/>
  <c r="D102" i="1"/>
  <c r="D98" i="1"/>
  <c r="D95" i="1"/>
  <c r="C131" i="1"/>
  <c r="D107" i="1"/>
  <c r="C39" i="1"/>
  <c r="D18" i="1"/>
  <c r="C18" i="1"/>
  <c r="C26" i="1"/>
  <c r="C33" i="1"/>
  <c r="M163" i="1"/>
  <c r="M150" i="1"/>
  <c r="M131" i="1"/>
  <c r="M130" i="1" s="1"/>
  <c r="M104" i="1"/>
  <c r="L111" i="1"/>
  <c r="L95" i="1"/>
  <c r="L92" i="1"/>
  <c r="K98" i="1"/>
  <c r="M102" i="1"/>
  <c r="M98" i="1"/>
  <c r="P92" i="1"/>
  <c r="M39" i="1"/>
  <c r="M62" i="1"/>
  <c r="L52" i="1"/>
  <c r="L55" i="1"/>
  <c r="L39" i="1"/>
  <c r="M33" i="1"/>
  <c r="E26" i="1"/>
  <c r="M18" i="1"/>
  <c r="L18" i="1"/>
  <c r="K161" i="1"/>
  <c r="N17" i="1" l="1"/>
  <c r="N91" i="1"/>
  <c r="D17" i="1"/>
  <c r="M91" i="1"/>
  <c r="C17" i="1"/>
  <c r="M149" i="1"/>
  <c r="L163" i="1"/>
  <c r="L158" i="1"/>
  <c r="L131" i="1"/>
  <c r="L130" i="1" s="1"/>
  <c r="L118" i="1"/>
  <c r="L102" i="1"/>
  <c r="L98" i="1"/>
  <c r="L46" i="1"/>
  <c r="L62" i="1"/>
  <c r="K62" i="1"/>
  <c r="K39" i="1"/>
  <c r="L33" i="1"/>
  <c r="L17" i="1" s="1"/>
  <c r="K150" i="1"/>
  <c r="K149" i="1" s="1"/>
  <c r="K131" i="1"/>
  <c r="K130" i="1" s="1"/>
  <c r="K118" i="1"/>
  <c r="K111" i="1"/>
  <c r="K102" i="1"/>
  <c r="K95" i="1"/>
  <c r="J75" i="1"/>
  <c r="K75" i="1"/>
  <c r="K64" i="1"/>
  <c r="J64" i="1"/>
  <c r="K55" i="1"/>
  <c r="K18" i="1"/>
  <c r="K33" i="1"/>
  <c r="L91" i="1" l="1"/>
  <c r="L149" i="1"/>
  <c r="K91" i="1"/>
  <c r="J199" i="1"/>
  <c r="I199" i="1"/>
  <c r="I196" i="1"/>
  <c r="J196" i="1"/>
  <c r="I193" i="1"/>
  <c r="J193" i="1"/>
  <c r="K193" i="1"/>
  <c r="L193" i="1"/>
  <c r="M193" i="1"/>
  <c r="N193" i="1"/>
  <c r="O193" i="1"/>
  <c r="P193" i="1"/>
  <c r="I186" i="1"/>
  <c r="I183" i="1"/>
  <c r="J183" i="1"/>
  <c r="I177" i="1"/>
  <c r="J177" i="1"/>
  <c r="K177" i="1"/>
  <c r="L177" i="1"/>
  <c r="M177" i="1"/>
  <c r="N177" i="1"/>
  <c r="O177" i="1"/>
  <c r="P177" i="1"/>
  <c r="Q175" i="1"/>
  <c r="Q172" i="1"/>
  <c r="Q170" i="1"/>
  <c r="Q169" i="1"/>
  <c r="Q168" i="1"/>
  <c r="Q163" i="1"/>
  <c r="J150" i="1"/>
  <c r="I150" i="1"/>
  <c r="H150" i="1"/>
  <c r="F161" i="1"/>
  <c r="G161" i="1"/>
  <c r="H161" i="1"/>
  <c r="I161" i="1"/>
  <c r="J161" i="1"/>
  <c r="E161" i="1"/>
  <c r="F158" i="1"/>
  <c r="G158" i="1"/>
  <c r="H158" i="1"/>
  <c r="I158" i="1"/>
  <c r="J158" i="1"/>
  <c r="E158" i="1"/>
  <c r="J155" i="1"/>
  <c r="I155" i="1"/>
  <c r="H155" i="1"/>
  <c r="J131" i="1"/>
  <c r="J130" i="1" s="1"/>
  <c r="J118" i="1"/>
  <c r="I118" i="1"/>
  <c r="H118" i="1"/>
  <c r="G118" i="1"/>
  <c r="F111" i="1"/>
  <c r="G111" i="1"/>
  <c r="H111" i="1"/>
  <c r="I111" i="1"/>
  <c r="J111" i="1"/>
  <c r="E111" i="1"/>
  <c r="J102" i="1"/>
  <c r="J95" i="1"/>
  <c r="H104" i="1"/>
  <c r="I95" i="1"/>
  <c r="H95" i="1"/>
  <c r="J92" i="1"/>
  <c r="I92" i="1"/>
  <c r="P91" i="1"/>
  <c r="Q90" i="1"/>
  <c r="J88" i="1"/>
  <c r="I88" i="1"/>
  <c r="K88" i="1"/>
  <c r="K38" i="1" s="1"/>
  <c r="L88" i="1"/>
  <c r="L38" i="1" s="1"/>
  <c r="M88" i="1"/>
  <c r="M38" i="1" s="1"/>
  <c r="N88" i="1"/>
  <c r="N38" i="1" s="1"/>
  <c r="O88" i="1"/>
  <c r="O38" i="1" s="1"/>
  <c r="P88" i="1"/>
  <c r="H88" i="1"/>
  <c r="H75" i="1"/>
  <c r="I75" i="1"/>
  <c r="G75" i="1"/>
  <c r="I64" i="1"/>
  <c r="H64" i="1"/>
  <c r="Q73" i="1"/>
  <c r="Q66" i="1"/>
  <c r="Q65" i="1"/>
  <c r="Q68" i="1"/>
  <c r="J39" i="1"/>
  <c r="J60" i="1"/>
  <c r="J55" i="1" s="1"/>
  <c r="I60" i="1"/>
  <c r="I55" i="1" s="1"/>
  <c r="J62" i="1"/>
  <c r="I62" i="1"/>
  <c r="I39" i="1"/>
  <c r="J26" i="1"/>
  <c r="J33" i="1"/>
  <c r="I33" i="1"/>
  <c r="H33" i="1"/>
  <c r="J18" i="1"/>
  <c r="Q20" i="1"/>
  <c r="O18" i="1"/>
  <c r="O17" i="1" s="1"/>
  <c r="P18" i="1"/>
  <c r="I18" i="1"/>
  <c r="N15" i="1" l="1"/>
  <c r="I17" i="1"/>
  <c r="L15" i="1"/>
  <c r="L203" i="1" s="1"/>
  <c r="I149" i="1"/>
  <c r="J17" i="1"/>
  <c r="Q60" i="1"/>
  <c r="J149" i="1"/>
  <c r="J91" i="1"/>
  <c r="J38" i="1"/>
  <c r="Q64" i="1"/>
  <c r="I91" i="1"/>
  <c r="D60" i="1" l="1"/>
  <c r="H92" i="1"/>
  <c r="D171" i="1"/>
  <c r="D174" i="1"/>
  <c r="D158" i="1"/>
  <c r="D155" i="1"/>
  <c r="D149" i="1" s="1"/>
  <c r="C118" i="1"/>
  <c r="D91" i="1"/>
  <c r="I131" i="1"/>
  <c r="I130" i="1" s="1"/>
  <c r="I38" i="1" l="1"/>
  <c r="H26" i="1"/>
  <c r="H199" i="1"/>
  <c r="F196" i="1"/>
  <c r="G196" i="1"/>
  <c r="H196" i="1"/>
  <c r="F193" i="1"/>
  <c r="G193" i="1"/>
  <c r="H193" i="1"/>
  <c r="F186" i="1"/>
  <c r="G186" i="1"/>
  <c r="H186" i="1"/>
  <c r="F183" i="1"/>
  <c r="G183" i="1"/>
  <c r="H183" i="1"/>
  <c r="F177" i="1"/>
  <c r="G177" i="1"/>
  <c r="H177" i="1"/>
  <c r="E177" i="1"/>
  <c r="F149" i="1"/>
  <c r="G149" i="1"/>
  <c r="H131" i="1"/>
  <c r="H130" i="1" s="1"/>
  <c r="H46" i="1"/>
  <c r="Q46" i="1" s="1"/>
  <c r="H39" i="1"/>
  <c r="Q88" i="1"/>
  <c r="Q75" i="1"/>
  <c r="H62" i="1"/>
  <c r="H18" i="1"/>
  <c r="D183" i="1"/>
  <c r="F118" i="1"/>
  <c r="Q61" i="1"/>
  <c r="C98" i="1"/>
  <c r="E55" i="1"/>
  <c r="G131" i="1"/>
  <c r="G130" i="1" s="1"/>
  <c r="Q78" i="1"/>
  <c r="Q79" i="1"/>
  <c r="Q80" i="1"/>
  <c r="Q81" i="1"/>
  <c r="Q83" i="1"/>
  <c r="Q84" i="1"/>
  <c r="Q85" i="1"/>
  <c r="Q86" i="1"/>
  <c r="Q87" i="1"/>
  <c r="Q89" i="1"/>
  <c r="G62" i="1"/>
  <c r="G39" i="1"/>
  <c r="F39" i="1"/>
  <c r="F33" i="1"/>
  <c r="G33" i="1"/>
  <c r="Q19" i="1"/>
  <c r="Q21" i="1"/>
  <c r="Q25" i="1"/>
  <c r="F18" i="1"/>
  <c r="G18" i="1"/>
  <c r="C62" i="1"/>
  <c r="E131" i="1"/>
  <c r="F131" i="1"/>
  <c r="F130" i="1" s="1"/>
  <c r="F62" i="1"/>
  <c r="E18" i="1"/>
  <c r="D15" i="1" l="1"/>
  <c r="H201" i="1"/>
  <c r="G38" i="1"/>
  <c r="H38" i="1"/>
  <c r="F201" i="1"/>
  <c r="H149" i="1"/>
  <c r="G201" i="1"/>
  <c r="F38" i="1"/>
  <c r="H17" i="1"/>
  <c r="C38" i="1"/>
  <c r="H91" i="1"/>
  <c r="Q18" i="1"/>
  <c r="F91" i="1"/>
  <c r="G91" i="1"/>
  <c r="F17" i="1"/>
  <c r="E62" i="1"/>
  <c r="H15" i="1" l="1"/>
  <c r="C186" i="1"/>
  <c r="C111" i="1"/>
  <c r="C95" i="1"/>
  <c r="G17" i="1"/>
  <c r="K17" i="1"/>
  <c r="K15" i="1" s="1"/>
  <c r="K203" i="1" s="1"/>
  <c r="M17" i="1"/>
  <c r="E33" i="1"/>
  <c r="P17" i="1"/>
  <c r="E39" i="1"/>
  <c r="E38" i="1" s="1"/>
  <c r="Q38" i="1" s="1"/>
  <c r="Q62" i="1"/>
  <c r="Q92" i="1"/>
  <c r="Q95" i="1"/>
  <c r="Q98" i="1"/>
  <c r="C102" i="1"/>
  <c r="E107" i="1"/>
  <c r="Q107" i="1" s="1"/>
  <c r="Q111" i="1"/>
  <c r="Q118" i="1"/>
  <c r="C130" i="1"/>
  <c r="E130" i="1"/>
  <c r="E141" i="1"/>
  <c r="C150" i="1"/>
  <c r="C158" i="1"/>
  <c r="E149" i="1"/>
  <c r="C177" i="1"/>
  <c r="C183" i="1"/>
  <c r="E183" i="1"/>
  <c r="E186" i="1"/>
  <c r="C193" i="1"/>
  <c r="E193" i="1"/>
  <c r="C196" i="1"/>
  <c r="E196" i="1"/>
  <c r="C199" i="1"/>
  <c r="E199" i="1"/>
  <c r="Q96" i="1"/>
  <c r="Q97" i="1"/>
  <c r="Q99" i="1"/>
  <c r="Q100" i="1"/>
  <c r="Q103" i="1"/>
  <c r="Q104" i="1"/>
  <c r="Q105" i="1"/>
  <c r="Q106" i="1"/>
  <c r="Q108" i="1"/>
  <c r="Q110" i="1"/>
  <c r="Q93" i="1"/>
  <c r="Q94" i="1"/>
  <c r="Q67" i="1"/>
  <c r="Q69" i="1"/>
  <c r="Q70" i="1"/>
  <c r="Q71" i="1"/>
  <c r="Q72" i="1"/>
  <c r="Q74" i="1"/>
  <c r="Q119" i="1"/>
  <c r="Q120" i="1"/>
  <c r="Q121" i="1"/>
  <c r="Q122" i="1"/>
  <c r="Q123" i="1"/>
  <c r="Q124" i="1"/>
  <c r="Q125" i="1"/>
  <c r="Q126" i="1"/>
  <c r="Q127" i="1"/>
  <c r="Q128" i="1"/>
  <c r="Q129" i="1"/>
  <c r="Q113" i="1"/>
  <c r="Q114" i="1"/>
  <c r="Q115" i="1"/>
  <c r="Q116" i="1"/>
  <c r="Q112" i="1"/>
  <c r="Q63" i="1"/>
  <c r="Q47" i="1"/>
  <c r="Q49" i="1"/>
  <c r="Q50" i="1"/>
  <c r="Q51" i="1"/>
  <c r="Q52" i="1"/>
  <c r="Q56" i="1"/>
  <c r="Q59" i="1"/>
  <c r="Q45" i="1"/>
  <c r="Q30" i="1"/>
  <c r="Q29" i="1"/>
  <c r="Q31" i="1"/>
  <c r="Q32" i="1"/>
  <c r="Q55" i="1" l="1"/>
  <c r="C91" i="1"/>
  <c r="C201" i="1"/>
  <c r="E201" i="1"/>
  <c r="C149" i="1"/>
  <c r="C141" i="1" s="1"/>
  <c r="E17" i="1"/>
  <c r="Q17" i="1" s="1"/>
  <c r="Q102" i="1"/>
  <c r="E91" i="1"/>
  <c r="Q39" i="1"/>
  <c r="Q117" i="1" l="1"/>
  <c r="Q142" i="1" l="1"/>
  <c r="Q43" i="1"/>
  <c r="Q24" i="1" l="1"/>
  <c r="Q135" i="1" l="1"/>
  <c r="Q138" i="1"/>
  <c r="Q136" i="1"/>
  <c r="Q178" i="1"/>
  <c r="Q185" i="1"/>
  <c r="Q184" i="1"/>
  <c r="Q189" i="1"/>
  <c r="Q188" i="1"/>
  <c r="Q187" i="1"/>
  <c r="Q200" i="1"/>
  <c r="Q199" i="1" s="1"/>
  <c r="Q198" i="1"/>
  <c r="Q197" i="1"/>
  <c r="Q195" i="1"/>
  <c r="Q194" i="1"/>
  <c r="Q28" i="1"/>
  <c r="Q182" i="1"/>
  <c r="Q181" i="1"/>
  <c r="Q180" i="1"/>
  <c r="Q176" i="1"/>
  <c r="Q174" i="1"/>
  <c r="Q173" i="1"/>
  <c r="Q171" i="1"/>
  <c r="Q161" i="1"/>
  <c r="Q143" i="1"/>
  <c r="Q144" i="1"/>
  <c r="Q145" i="1"/>
  <c r="Q146" i="1"/>
  <c r="Q147" i="1"/>
  <c r="Q148" i="1"/>
  <c r="Q137" i="1"/>
  <c r="Q139" i="1"/>
  <c r="Q140" i="1"/>
  <c r="Q196" i="1" l="1"/>
  <c r="Q193" i="1"/>
  <c r="Q186" i="1"/>
  <c r="I15" i="1"/>
  <c r="I203" i="1" s="1"/>
  <c r="Q183" i="1"/>
  <c r="Q159" i="1"/>
  <c r="Q141" i="1"/>
  <c r="Q177" i="1" l="1"/>
  <c r="Q201" i="1"/>
  <c r="Q151" i="1"/>
  <c r="Q150" i="1" l="1"/>
  <c r="Q158" i="1"/>
  <c r="Q149" i="1" l="1"/>
  <c r="Q26" i="1"/>
  <c r="Q130" i="1"/>
  <c r="Q33" i="1"/>
  <c r="H203" i="1" l="1"/>
  <c r="P15" i="1"/>
  <c r="N203" i="1"/>
  <c r="M15" i="1"/>
  <c r="M203" i="1" s="1"/>
  <c r="J15" i="1"/>
  <c r="J203" i="1" s="1"/>
  <c r="F15" i="1"/>
  <c r="F203" i="1" s="1"/>
  <c r="P203" i="1" l="1"/>
  <c r="D203" i="1"/>
  <c r="O15" i="1"/>
  <c r="O203" i="1" s="1"/>
  <c r="E15" i="1"/>
  <c r="E203" i="1" s="1"/>
  <c r="Q41" i="1"/>
  <c r="Q40" i="1"/>
  <c r="Q42" i="1"/>
  <c r="Q44" i="1"/>
  <c r="Q131" i="1" l="1"/>
  <c r="Q133" i="1" l="1"/>
  <c r="Q132" i="1"/>
  <c r="Q36" i="1"/>
  <c r="Q34" i="1"/>
  <c r="Q35" i="1"/>
  <c r="Q37" i="1"/>
  <c r="C15" i="1" l="1"/>
  <c r="C203" i="1" s="1"/>
  <c r="Q91" i="1" l="1"/>
  <c r="Q15" i="1" s="1"/>
  <c r="Q203" i="1" l="1"/>
  <c r="G15" i="1"/>
  <c r="G203" i="1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9C36441-452A-4BB4-AAEC-22B1ED9BF580}" name="Consulta - Page001" description="Conexión a la consulta 'Page001' en el libro." type="100" refreshedVersion="7" minRefreshableVersion="5">
    <extLst>
      <ext xmlns:x15="http://schemas.microsoft.com/office/spreadsheetml/2010/11/main" uri="{DE250136-89BD-433C-8126-D09CA5730AF9}">
        <x15:connection id="bea14658-7458-4ec7-ba8a-65fd489c72ed"/>
      </ext>
    </extLst>
  </connection>
  <connection id="2" xr16:uid="{B68BDBF9-6677-4D36-A205-606BE580D134}" keepAlive="1" name="Consulta - Page001 (2)" description="Conexión a la consulta 'Page001 (2)' en el libro." type="5" refreshedVersion="7" background="1" saveData="1">
    <dbPr connection="Provider=Microsoft.Mashup.OleDb.1;Data Source=$Workbook$;Location=&quot;Page001 (2)&quot;;Extended Properties=&quot;&quot;" command="SELECT * FROM [Page001 (2)]"/>
  </connection>
  <connection id="3" xr16:uid="{70DE1319-B4C9-4FBF-A734-A0372E496326}" name="Consulta - Page002" description="Conexión a la consulta 'Page002' en el libro." type="100" refreshedVersion="7" minRefreshableVersion="5">
    <extLst>
      <ext xmlns:x15="http://schemas.microsoft.com/office/spreadsheetml/2010/11/main" uri="{DE250136-89BD-433C-8126-D09CA5730AF9}">
        <x15:connection id="7d9c04a8-7c90-4ade-abc4-dd925d8cf72d"/>
      </ext>
    </extLst>
  </connection>
  <connection id="4" xr16:uid="{D4343280-B471-4E99-906E-588EC40A4148}" keepAlive="1" name="Consulta - Page002 (2)" description="Conexión a la consulta 'Page002 (2)' en el libro." type="5" refreshedVersion="7" background="1" saveData="1">
    <dbPr connection="Provider=Microsoft.Mashup.OleDb.1;Data Source=$Workbook$;Location=&quot;Page002 (2)&quot;;Extended Properties=&quot;&quot;" command="SELECT * FROM [Page002 (2)]"/>
  </connection>
  <connection id="5" xr16:uid="{4311DF6F-92DB-4AD0-BEC5-DB5847F60138}" name="Consulta - Table001 (Page 1)" description="Conexión a la consulta 'Table001 (Page 1)' en el libro." type="100" refreshedVersion="7" minRefreshableVersion="5">
    <extLst>
      <ext xmlns:x15="http://schemas.microsoft.com/office/spreadsheetml/2010/11/main" uri="{DE250136-89BD-433C-8126-D09CA5730AF9}">
        <x15:connection id="0362be4a-98b7-4cbc-98c2-7f31b5a63707"/>
      </ext>
    </extLst>
  </connection>
  <connection id="6" xr16:uid="{98AA1C4F-7998-4D3C-83CB-E581EBA50E93}" keepAlive="1" name="Consulta - Table001 (Page 1) (2)" description="Conexión a la consulta 'Table001 (Page 1) (2)' en el libro." type="5" refreshedVersion="7" background="1" saveData="1">
    <dbPr connection="Provider=Microsoft.Mashup.OleDb.1;Data Source=$Workbook$;Location=&quot;Table001 (Page 1) (2)&quot;;Extended Properties=&quot;&quot;" command="SELECT * FROM [Table001 (Page 1) (2)]"/>
  </connection>
  <connection id="7" xr16:uid="{455D903B-5756-4999-A962-DF82622080F3}" name="Consulta - Table002 (Page 2)" description="Conexión a la consulta 'Table002 (Page 2)' en el libro." type="100" refreshedVersion="7" minRefreshableVersion="5">
    <extLst>
      <ext xmlns:x15="http://schemas.microsoft.com/office/spreadsheetml/2010/11/main" uri="{DE250136-89BD-433C-8126-D09CA5730AF9}">
        <x15:connection id="57dcc164-4e40-4a63-b861-9fb5e7e0bf02"/>
      </ext>
    </extLst>
  </connection>
  <connection id="8" xr16:uid="{0C5B48A4-4851-4991-8C44-93225C0230D1}" keepAlive="1" name="Consulta - Table002 (Page 2) (2)" description="Conexión a la consulta 'Table002 (Page 2) (2)' en el libro." type="5" refreshedVersion="7" background="1" saveData="1">
    <dbPr connection="Provider=Microsoft.Mashup.OleDb.1;Data Source=$Workbook$;Location=&quot;Table002 (Page 2) (2)&quot;;Extended Properties=&quot;&quot;" command="SELECT * FROM [Table002 (Page 2) (2)]"/>
  </connection>
  <connection id="9" xr16:uid="{47A18868-EE43-4263-A33D-82DEF0B37B4B}" keepAlive="1" name="ThisWorkbookDataModel" description="Modelo de datos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<sst xmlns="http://schemas.openxmlformats.org/spreadsheetml/2006/main" count="392" uniqueCount="390">
  <si>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</si>
  <si>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</si>
  <si>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</si>
  <si>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</si>
  <si>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</si>
  <si>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</si>
  <si>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</si>
  <si>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</si>
  <si>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</si>
  <si>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</si>
  <si>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</si>
  <si>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</si>
  <si>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</si>
  <si>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2.1.1.1.01</t>
  </si>
  <si>
    <t>Sueldos fijos</t>
  </si>
  <si>
    <t>2.1.1.2.08</t>
  </si>
  <si>
    <t>Personal de carácter temporal</t>
  </si>
  <si>
    <t>2.1.1.4.01</t>
  </si>
  <si>
    <t>Sueldo Anual No. 13</t>
  </si>
  <si>
    <t>2.1.1.5.03</t>
  </si>
  <si>
    <t>Prestación laboral por desvinculación</t>
  </si>
  <si>
    <t>2.1.1.5.04</t>
  </si>
  <si>
    <t>Proporción de vacaciones no disfrutadas</t>
  </si>
  <si>
    <t>2.1.2</t>
  </si>
  <si>
    <t>SOBRESUELDOS</t>
  </si>
  <si>
    <t>2.1.2.2.06</t>
  </si>
  <si>
    <t>Incentivo por Rendimiento Individual</t>
  </si>
  <si>
    <t>2.1.5</t>
  </si>
  <si>
    <t>CONTRIBUCIONES A LA SEGURIDAD SOCIAL</t>
  </si>
  <si>
    <t>Contribuciones al seguro de salud</t>
  </si>
  <si>
    <t>2.1.5.1.01</t>
  </si>
  <si>
    <t>Contribuciones al seguro de pensiones</t>
  </si>
  <si>
    <t>2.1.5.2.01</t>
  </si>
  <si>
    <t>Contribuciones al seguro de riesgo laboral</t>
  </si>
  <si>
    <t>2.1.5.3.01</t>
  </si>
  <si>
    <t>Contribuciones al plan de retiro complementario</t>
  </si>
  <si>
    <t>2.1.5.4.01</t>
  </si>
  <si>
    <t>CONTRATACIÓN DE SERVICIOS</t>
  </si>
  <si>
    <t>2.2.1</t>
  </si>
  <si>
    <t>SERVICIOS BÁSICOS</t>
  </si>
  <si>
    <t>Teléfono local</t>
  </si>
  <si>
    <t>2.2.1.3.01</t>
  </si>
  <si>
    <t>Servicio de internet y televisión por cable</t>
  </si>
  <si>
    <t>2.2.1.5.01</t>
  </si>
  <si>
    <t>2.2.1.6.01</t>
  </si>
  <si>
    <t>Energía eléctrica</t>
  </si>
  <si>
    <t>Agua</t>
  </si>
  <si>
    <t>2.2.1.7.01</t>
  </si>
  <si>
    <t>Recolección de residuos</t>
  </si>
  <si>
    <t>2.2.1.8.01</t>
  </si>
  <si>
    <t>MATERIALES Y SUMINISTROS</t>
  </si>
  <si>
    <t>2.3.7</t>
  </si>
  <si>
    <t>COMBUSTIBLES, LUBRICANTES, PRODUCTOS QUÍMICOS Y CONEXOS</t>
  </si>
  <si>
    <t>2.3.7.1.01</t>
  </si>
  <si>
    <t>Gasolina</t>
  </si>
  <si>
    <t>TRANSFERENCIAS CORRIENTES</t>
  </si>
  <si>
    <t>2.4.1</t>
  </si>
  <si>
    <t>TRANSFERENCIAS CORRIENTES AL SECTOR PRIVADO</t>
  </si>
  <si>
    <t>2.4.1.1.02</t>
  </si>
  <si>
    <t>Jubilaciones</t>
  </si>
  <si>
    <t xml:space="preserve">2.1.1                                                        </t>
  </si>
  <si>
    <t xml:space="preserve"> REMUNERACIONES</t>
  </si>
  <si>
    <t>REMUNERACIONES Y CONTRIBUCIONES</t>
  </si>
  <si>
    <t>Presupuesto Aprobado</t>
  </si>
  <si>
    <t>Presupuesto Modificado</t>
  </si>
  <si>
    <t>Descripcion</t>
  </si>
  <si>
    <t>Servicios telefónico de larga distancia</t>
  </si>
  <si>
    <t xml:space="preserve">2.2.1.2.01     </t>
  </si>
  <si>
    <t>TEXTILES Y VESTUARIOS</t>
  </si>
  <si>
    <t>2.3.2</t>
  </si>
  <si>
    <t>Prendas y accesorios de vestir</t>
  </si>
  <si>
    <t>2.3.2.3.01</t>
  </si>
  <si>
    <t>PRODUCTOS FARMACÉUTICOS</t>
  </si>
  <si>
    <t>2.3.4</t>
  </si>
  <si>
    <t>Productos medicinales para uso humano</t>
  </si>
  <si>
    <t>2.3.4.1.01</t>
  </si>
  <si>
    <t>2.3.9</t>
  </si>
  <si>
    <t>PRODUCTOS Y ÚTILES VARIOS</t>
  </si>
  <si>
    <t>Utiles menores médico quirurgicos y de laboratorio</t>
  </si>
  <si>
    <t>2.3.9.3.01</t>
  </si>
  <si>
    <t>NOTAS:</t>
  </si>
  <si>
    <t xml:space="preserve">1. Gasto devengado. </t>
  </si>
  <si>
    <t xml:space="preserve">2. Se presenta el gasto por mes; cada mes se debe actualizar el gasto devengado de los meses anteriores. </t>
  </si>
  <si>
    <t xml:space="preserve">3. Se presenta la clasificación objetal del gasto al nivel de cuenta. </t>
  </si>
  <si>
    <t>4. Fecha de imputación: último día del mes analizado</t>
  </si>
  <si>
    <t>5. Fecha de registro: el día 10 del mes siguiente al mes analizado</t>
  </si>
  <si>
    <t>6.Fuente  Reporte del -SIGEF</t>
  </si>
  <si>
    <t>INSTITUTO NACIONAL DE BIENESTAR MAGISTERIAL</t>
  </si>
  <si>
    <t>2.4.1.1.01</t>
  </si>
  <si>
    <t>Pensiones</t>
  </si>
  <si>
    <t>2.1.2.2.10</t>
  </si>
  <si>
    <t>Compensación por cumplimiento de indicadores del MAP</t>
  </si>
  <si>
    <t>2.3.9.1.01</t>
  </si>
  <si>
    <t>Fuente: Sistema de Informacion de la Gestion Financiera (SIGEF)</t>
  </si>
  <si>
    <t>BIENES MUEBLES, INMUEBLES E INTANGIBLES</t>
  </si>
  <si>
    <t>2.6.1</t>
  </si>
  <si>
    <t>MOBILIARIO Y EQUIPO</t>
  </si>
  <si>
    <t>2.6.1.1.01</t>
  </si>
  <si>
    <t>Muebles, equipos de oficina y estantería</t>
  </si>
  <si>
    <t>2.6.3</t>
  </si>
  <si>
    <t>EQUIPO E INSTRUMENTAL, CIENTÍFICO Y LABORATORIO</t>
  </si>
  <si>
    <t>2.6.3.1.01</t>
  </si>
  <si>
    <t>Equipo médico y de laboratorio</t>
  </si>
  <si>
    <t>TRANSFERENCIAS DE CAPITAL</t>
  </si>
  <si>
    <t xml:space="preserve">2.5.1 </t>
  </si>
  <si>
    <t xml:space="preserve">2.5.2 </t>
  </si>
  <si>
    <t xml:space="preserve">2.5.3 </t>
  </si>
  <si>
    <t xml:space="preserve">2.5.4 </t>
  </si>
  <si>
    <t xml:space="preserve">2.5.5 </t>
  </si>
  <si>
    <t xml:space="preserve">2.5.6 </t>
  </si>
  <si>
    <t xml:space="preserve">2.5.9 </t>
  </si>
  <si>
    <t>TRANSFERENCIA DE CAPITAL AL SECTOR PRIVADO</t>
  </si>
  <si>
    <t>TRANSFERENCIAS DE CAPITAL A GOBIERNO GENERAL NACIONAL</t>
  </si>
  <si>
    <t>TRANSFERENCIAS DE CAPITAL A GOBIERNOS GENERALES LOCALES</t>
  </si>
  <si>
    <t>TRANSFERENCIAS DE CAPITAL A EMPRESAS PUBLICAS NO FINANCIERAS</t>
  </si>
  <si>
    <t>TRANSFERENCIAS DE CAPITAL A INSTITUCIONES PUBLICAS FINANCIERAS</t>
  </si>
  <si>
    <t>TRANSFERENCIAS DE CAPITAL AL SECTOR EXTERNO</t>
  </si>
  <si>
    <t>TRANSFERENCIAS DE CAPITAL A OTRAS INSTITUCIONES PUBLICAS</t>
  </si>
  <si>
    <t>2.1.3</t>
  </si>
  <si>
    <t>2.1.4</t>
  </si>
  <si>
    <t>DIETAS Y GASTOS DE REPRESENTACIÓN</t>
  </si>
  <si>
    <t>GRATIFICACIONES Y BONIFICACIONES</t>
  </si>
  <si>
    <t>2.2.2</t>
  </si>
  <si>
    <t>2.2.3</t>
  </si>
  <si>
    <t>2.2.4</t>
  </si>
  <si>
    <t>2.2.5</t>
  </si>
  <si>
    <t>2.2.6</t>
  </si>
  <si>
    <t>2.2.7</t>
  </si>
  <si>
    <t>2.2.8</t>
  </si>
  <si>
    <t>2.2.9</t>
  </si>
  <si>
    <t>PUBLICIDAD, IMPRESIÓN Y ENCUADERNACIÓN</t>
  </si>
  <si>
    <t>VIÁTICOS</t>
  </si>
  <si>
    <t>TRANSPORTE Y ALMACENAJE</t>
  </si>
  <si>
    <t>ALQUILERES Y RENTAS</t>
  </si>
  <si>
    <t>SEGUROS</t>
  </si>
  <si>
    <t>SERVICIOS DE CONSERVACIÓN, REPARACIONES MENORES E INSTALACIONES TEMPORALES</t>
  </si>
  <si>
    <t>OTROS SERVICIOS NO INCLUIDOS EN CONCEPTOS ANTERIORES</t>
  </si>
  <si>
    <t>OTRAS CONTRATACIONES DE SERVICIOS</t>
  </si>
  <si>
    <t>2.3.1</t>
  </si>
  <si>
    <t>ALIMENTOS Y PRODUCTOS AGROFORESTALES</t>
  </si>
  <si>
    <t>2.3.3</t>
  </si>
  <si>
    <t xml:space="preserve"> PRODUCTOS DE PAPEL, CARTÓN E IMPRESOS</t>
  </si>
  <si>
    <t>2.3.5</t>
  </si>
  <si>
    <t>2.3.6</t>
  </si>
  <si>
    <t>PRODUCTOS DE CUERO, CAUCHO Y PLÁSTICO</t>
  </si>
  <si>
    <t>PRODUCTOS DE MINERALES, METÁLICOS Y NO METÁLICOS</t>
  </si>
  <si>
    <t>2.3.8</t>
  </si>
  <si>
    <t>2.3.8 - GASTOS QUE SE ASIGNARÁN DURANTE EL EJERCICIO (ART. 32 Y 33 LEY 423-06)</t>
  </si>
  <si>
    <t>2.4.2</t>
  </si>
  <si>
    <t>2.4.3</t>
  </si>
  <si>
    <t>2.4.4</t>
  </si>
  <si>
    <t>2.4.5</t>
  </si>
  <si>
    <t>2.4.7</t>
  </si>
  <si>
    <t>2.4.9</t>
  </si>
  <si>
    <t>TRANSFERENCIAS CORRIENTES AL  GOBIERNO GENERAL NACIONAL</t>
  </si>
  <si>
    <t>TRANSFERENCIAS CORRIENTES A GOBIERNOS GENERALES LOCALES</t>
  </si>
  <si>
    <t>TRANSFERENCIAS CORRIENTES A EMPRESAS PÚBLICAS NO FINANCIERAS</t>
  </si>
  <si>
    <t>TRANSFERENCIAS CORRIENTES A INSTITUCIONES PÚBLICAS FINANCIERAS</t>
  </si>
  <si>
    <t>TRANSFERENCIAS CORRIENTES AL SECTOR EXTERNO</t>
  </si>
  <si>
    <t>TRANSFERENCIAS CORRIENTES A OTRAS INSTITUCIONES PÚBLICAS</t>
  </si>
  <si>
    <t>2.6.2</t>
  </si>
  <si>
    <t>MOBILIARIO Y EQUIPO EDUCACIONAL Y RECREATIVO</t>
  </si>
  <si>
    <t>2.6.4</t>
  </si>
  <si>
    <t>2.6.5</t>
  </si>
  <si>
    <t>2.6.6</t>
  </si>
  <si>
    <t>2.6.7</t>
  </si>
  <si>
    <t>2.6.8</t>
  </si>
  <si>
    <t>2.6.9</t>
  </si>
  <si>
    <t>VEHÍCULOS Y EQUIPO DE TRANSPORTE, TRACCIÓN Y ELEVACIÓN</t>
  </si>
  <si>
    <t>MAQUINARIA, OTROS EQUIPOS Y HERRAMIENTAS</t>
  </si>
  <si>
    <t>EQUIPOS DE DEFENSA Y SEGURIDAD</t>
  </si>
  <si>
    <t>ACTIVOS BIÓLOGICOS CULTIVABLES</t>
  </si>
  <si>
    <t>BIENES INTANGIBLES</t>
  </si>
  <si>
    <t>EDIFICIOS, ESTRUCTURAS, TIERRAS, TERRENOS Y OBJETOS DE VALOR</t>
  </si>
  <si>
    <t>OBRAS</t>
  </si>
  <si>
    <t>OBRAS EN EDIFICACIONES</t>
  </si>
  <si>
    <t>2.7.1</t>
  </si>
  <si>
    <t>2.7.2</t>
  </si>
  <si>
    <t>2.7.3</t>
  </si>
  <si>
    <t>2.7.4</t>
  </si>
  <si>
    <t>INFRAESTRUCTURA</t>
  </si>
  <si>
    <t>CONSTRUCCIONES EN BIENES CONCESIONADOS</t>
  </si>
  <si>
    <t>GASTOS QUE SE ASIGNARÁN DURANTE EL EJERCICIO PARA INVERSIÓN (ART. 32 Y 33 LEY 423-06)</t>
  </si>
  <si>
    <t>ADQUISICION DE ACTIVOS FINANCIEROS CON FINES DE POLÍTICA</t>
  </si>
  <si>
    <t>2.9.1</t>
  </si>
  <si>
    <t>2.9.2</t>
  </si>
  <si>
    <t>2.9.4</t>
  </si>
  <si>
    <t>GASTOS FINANCIEROS</t>
  </si>
  <si>
    <t>2.8.1</t>
  </si>
  <si>
    <t>CONCESIÓN DE PRESTAMOS</t>
  </si>
  <si>
    <t>2.8.2</t>
  </si>
  <si>
    <t>ADQUISICIÓN DE TÍTULOS VALORES REPRESENTATIVOS DE DEUDA</t>
  </si>
  <si>
    <t>INTERESES DE LA DEUDA PÚBLICA INTERNA</t>
  </si>
  <si>
    <t>INTERESES DE LA DEUDA PUBLICA EXTERNA</t>
  </si>
  <si>
    <t>COMISIONES Y OTROS GASTOS BANCARIOS DE LA DEUDA PÚBLICA</t>
  </si>
  <si>
    <t>4.1.2</t>
  </si>
  <si>
    <t>INCREMENTO DE ACTIVOS FINANCIEROS CORRIENTES</t>
  </si>
  <si>
    <t xml:space="preserve">4.1.1 </t>
  </si>
  <si>
    <t>INCREMENTO DE ACTIVOS FINANCIEROS NO CORRIENTES</t>
  </si>
  <si>
    <t>DISMINUCIÓN DE PASIVOS</t>
  </si>
  <si>
    <t>INCREMENTO DE ACTIVOS FINANCIEROS</t>
  </si>
  <si>
    <t>APLICACIONES FINANCIERAS</t>
  </si>
  <si>
    <t>DISMINUCIÓN DE FONDOS DE TERCEROS</t>
  </si>
  <si>
    <t>DISMINUCIÓN DEPÓSITOS FONDOS DE TERCEROS</t>
  </si>
  <si>
    <t xml:space="preserve">4.3.5 </t>
  </si>
  <si>
    <t>DISMINUCIÓN DE PASIVOS CORRIENTES</t>
  </si>
  <si>
    <t xml:space="preserve">4.2.1 </t>
  </si>
  <si>
    <t>DISMINUCIÓN DE PASIVOS NO CORRIENTES</t>
  </si>
  <si>
    <t xml:space="preserve">4.2.2 </t>
  </si>
  <si>
    <t>GASTOS</t>
  </si>
  <si>
    <t>Total Gastos</t>
  </si>
  <si>
    <t>Total Aplicaciones Financieras</t>
  </si>
  <si>
    <t>TOTAL GASTOS Y APLICACIONES FINANCIERAS</t>
  </si>
  <si>
    <t>Lic. Mirian R. Jaime</t>
  </si>
  <si>
    <t>Lic. Felipe Paulino Frias</t>
  </si>
  <si>
    <t>Enc. Div. Contabilidad</t>
  </si>
  <si>
    <t>Ena. Dpto. Financiero</t>
  </si>
  <si>
    <t>2.1.1.2.05</t>
  </si>
  <si>
    <t>Periodo probatorio de ingreso a carrera</t>
  </si>
  <si>
    <t>2.2.6.3.01</t>
  </si>
  <si>
    <t>Seguros de personas</t>
  </si>
  <si>
    <t>2.1.2.2.15</t>
  </si>
  <si>
    <t>Compensación extraordinaria anual</t>
  </si>
  <si>
    <t>2.3.2.2.01</t>
  </si>
  <si>
    <t>Acabados y Textiles</t>
  </si>
  <si>
    <t>2.3.3.2.01</t>
  </si>
  <si>
    <t>Papel y cartón</t>
  </si>
  <si>
    <t>Productos químicos de uso personal y de laboratorios</t>
  </si>
  <si>
    <t>2.3.7.2.03</t>
  </si>
  <si>
    <t>2.3.9.2.01</t>
  </si>
  <si>
    <t>Útiles y materiales de escritorio, oficina e informática</t>
  </si>
  <si>
    <t>2.3.9.6.01</t>
  </si>
  <si>
    <t>Productos eléctricos y afines</t>
  </si>
  <si>
    <t>2.2.7.1.01</t>
  </si>
  <si>
    <t>2.2.7.1.04</t>
  </si>
  <si>
    <t>2.2.7.1.07</t>
  </si>
  <si>
    <t>Reparaciones y mantenimientos menores en edificaciones</t>
  </si>
  <si>
    <t>Mantenimiento y reparación de obras de ingeniería civil o infraestructura</t>
  </si>
  <si>
    <t>Mantenimiento, reparación, servicios de pintura y sus derivados</t>
  </si>
  <si>
    <t>2.2.7.2.01</t>
  </si>
  <si>
    <t>2.2.7.2.02</t>
  </si>
  <si>
    <t>2.2.7.2.04</t>
  </si>
  <si>
    <t>2.2.7.2.06</t>
  </si>
  <si>
    <t>2.2.7.2.07</t>
  </si>
  <si>
    <t>2.2.7.2.08</t>
  </si>
  <si>
    <t>2.2.7.2.99</t>
  </si>
  <si>
    <t>Mantenimiento y reparación de mobiliarios y equipos de oficina</t>
  </si>
  <si>
    <t>Mantenimiento y reparación de equipos tecnología e información</t>
  </si>
  <si>
    <t>Mantenimiento y reparación de equipos médicos, sanitarios y de laboratorio</t>
  </si>
  <si>
    <t>Mantenimiento y reparación de equipos de transporte, tracción y elevación</t>
  </si>
  <si>
    <t>Mantenimiento y reparación de equipos industriales y producción</t>
  </si>
  <si>
    <t>Servicios de mantenimiento, reparación, desmonte e instalación</t>
  </si>
  <si>
    <t>Otros servicios de mantenimiento, reparación, desmonte e instalación</t>
  </si>
  <si>
    <t>2.2.2.1.01</t>
  </si>
  <si>
    <t>Publicidad y propaganda</t>
  </si>
  <si>
    <t>2.2.2.1.03</t>
  </si>
  <si>
    <t>Publicaciones de avisos oficiales</t>
  </si>
  <si>
    <t>2.2.2.2.01</t>
  </si>
  <si>
    <t>Impresión, encuadernación y rotulación</t>
  </si>
  <si>
    <t>2.2.5.1.01</t>
  </si>
  <si>
    <t>Alquileres y rentas de edificaciones y locales</t>
  </si>
  <si>
    <t>2.2.5.4.01</t>
  </si>
  <si>
    <t>Alquileres de equipos de transporte, tracción y elevación</t>
  </si>
  <si>
    <t>2.2.8.5.01</t>
  </si>
  <si>
    <t>Fumigación</t>
  </si>
  <si>
    <t>2.2.8.5.03</t>
  </si>
  <si>
    <t>Limpieza e higiene</t>
  </si>
  <si>
    <t>2.2.8.6.01</t>
  </si>
  <si>
    <t>Eventos generales</t>
  </si>
  <si>
    <t>2.2.8.6.04</t>
  </si>
  <si>
    <t>Actuaciones artísticas</t>
  </si>
  <si>
    <t>2.2.8.7.02</t>
  </si>
  <si>
    <t>Servicios jurídicos</t>
  </si>
  <si>
    <t>2.2.8.7.03</t>
  </si>
  <si>
    <t>Servicios de contabilidad y auditoría</t>
  </si>
  <si>
    <t>2.2.8.7.04</t>
  </si>
  <si>
    <t>Servicios de capacitación</t>
  </si>
  <si>
    <t>2.2.8.7.05</t>
  </si>
  <si>
    <t>Servicios de informática y sistemas computarizados</t>
  </si>
  <si>
    <t>2.2.8.7.06</t>
  </si>
  <si>
    <t>Otros servicios técnicos profesionales</t>
  </si>
  <si>
    <t>2.2.9.2.01</t>
  </si>
  <si>
    <t>Servicios de alimentación</t>
  </si>
  <si>
    <t>2.2.9.2.03</t>
  </si>
  <si>
    <t>Servicios de Catering</t>
  </si>
  <si>
    <t>2.3.1.1.01</t>
  </si>
  <si>
    <t>Alimentos y bebidas para personas</t>
  </si>
  <si>
    <t>2.3.1.3.03</t>
  </si>
  <si>
    <t>Productos forestales</t>
  </si>
  <si>
    <t>2.3.3.1.01</t>
  </si>
  <si>
    <t>Papel de escritorio</t>
  </si>
  <si>
    <t>2.3.5.3.01</t>
  </si>
  <si>
    <t>Llantas y neumáticos</t>
  </si>
  <si>
    <t xml:space="preserve">2.3.5.5.01   </t>
  </si>
  <si>
    <t xml:space="preserve">Plástico          </t>
  </si>
  <si>
    <t xml:space="preserve">2.3.6.2.02      </t>
  </si>
  <si>
    <t xml:space="preserve">Productos de loza </t>
  </si>
  <si>
    <t xml:space="preserve">2.3.6.3.06  </t>
  </si>
  <si>
    <t xml:space="preserve">Productos metálicos  </t>
  </si>
  <si>
    <t>2.3.7.2.05</t>
  </si>
  <si>
    <t>Insecticidas, fumigantes y otros</t>
  </si>
  <si>
    <t>2.3.7.2.06</t>
  </si>
  <si>
    <t>Pinturas, lacas, barnices, diluyentes y absorbentes para pinturas</t>
  </si>
  <si>
    <t>2.3.7.2.99</t>
  </si>
  <si>
    <t>Otros productos químicos y conexos</t>
  </si>
  <si>
    <t>Útiles y materiales de limpieza e higiene</t>
  </si>
  <si>
    <t>2.3.9.1.02</t>
  </si>
  <si>
    <t>Materiales de limpieza e higiene personal</t>
  </si>
  <si>
    <t>2.3.9.5.01</t>
  </si>
  <si>
    <t>Útiles de cocina y comedor</t>
  </si>
  <si>
    <t>2.3.9.8.01</t>
  </si>
  <si>
    <t>Repuestos</t>
  </si>
  <si>
    <t>2.3.9.8.02</t>
  </si>
  <si>
    <t>Accesorios</t>
  </si>
  <si>
    <t>2.3.9.9.01</t>
  </si>
  <si>
    <t>Productos y Utiles Varios  n.i.p</t>
  </si>
  <si>
    <t>2.3.9.9.04</t>
  </si>
  <si>
    <t>Productos y útiles de defensa y seguridad</t>
  </si>
  <si>
    <t>2.3.9.9.05</t>
  </si>
  <si>
    <t>Productos y útiles diversos</t>
  </si>
  <si>
    <t>2.6.1.3.01</t>
  </si>
  <si>
    <t>Equipos de tecnología de la información y comunicación</t>
  </si>
  <si>
    <t>2.6.1.4.01</t>
  </si>
  <si>
    <t>Electrodomésticos</t>
  </si>
  <si>
    <t>2.6.1.9.01</t>
  </si>
  <si>
    <t>Otros Mobiliarios y Equipos no Identificados Precedentemente</t>
  </si>
  <si>
    <t>2.6.2.1.01</t>
  </si>
  <si>
    <t>Equipos y Aparatos Audiovisuales</t>
  </si>
  <si>
    <t>2.6.3.2.01</t>
  </si>
  <si>
    <t>Instrumental médico y de laboratorio</t>
  </si>
  <si>
    <t>2.6.4.1.01</t>
  </si>
  <si>
    <t>Automóviles y camiones</t>
  </si>
  <si>
    <t>2.6.5.4.01</t>
  </si>
  <si>
    <t>Sistemas y equipos de climatización</t>
  </si>
  <si>
    <t>2.6.5.4.02</t>
  </si>
  <si>
    <t>Equipos de climatización</t>
  </si>
  <si>
    <t>2.6.5.5.01</t>
  </si>
  <si>
    <t>Equipo de comunicación, telecomunicaciones y señalamiento</t>
  </si>
  <si>
    <t>2.6.5.6.01</t>
  </si>
  <si>
    <t>Equipo de generación eléctrica y a fines</t>
  </si>
  <si>
    <t>2.6.8.3.01</t>
  </si>
  <si>
    <t>Programas de informática</t>
  </si>
  <si>
    <t>2.7.1.2.01</t>
  </si>
  <si>
    <t>Obras para edificación no residencial</t>
  </si>
  <si>
    <t>AÑO 2024</t>
  </si>
  <si>
    <t>2.2.5.9</t>
  </si>
  <si>
    <t>2.2.5.9.01</t>
  </si>
  <si>
    <t>Derecho de uso</t>
  </si>
  <si>
    <t>Licencias Informáticas</t>
  </si>
  <si>
    <t>Promoción y patrocinio</t>
  </si>
  <si>
    <t>2.2.2.1.02</t>
  </si>
  <si>
    <t>2.2.4.3.01</t>
  </si>
  <si>
    <t>Almacenaje</t>
  </si>
  <si>
    <t>Alquiler de equipo de oficina y muebles</t>
  </si>
  <si>
    <t>2.6.5.8.01</t>
  </si>
  <si>
    <t>Otros equipos</t>
  </si>
  <si>
    <t>2.6.6.2.01</t>
  </si>
  <si>
    <t>Equipos de seguridad</t>
  </si>
  <si>
    <t>EJECUCION MENSUAL DE GASTOS Y APLICACIONES FINANCIERAS</t>
  </si>
  <si>
    <t>Interinato</t>
  </si>
  <si>
    <t>2.1.1.2.11</t>
  </si>
  <si>
    <t>++</t>
  </si>
  <si>
    <t>2.1.2.2.05</t>
  </si>
  <si>
    <t>Compensación servicios de seguridad</t>
  </si>
  <si>
    <t>2.2.5.3.04</t>
  </si>
  <si>
    <t>2.2.5.2.02</t>
  </si>
  <si>
    <t>Alquileres de equipos eléctricos</t>
  </si>
  <si>
    <t>2.2.8.2.01</t>
  </si>
  <si>
    <t>2.2.8.3.01</t>
  </si>
  <si>
    <t>Servicios sanitarios médicos y veterinarios</t>
  </si>
  <si>
    <t>Comisiones y gastos</t>
  </si>
  <si>
    <t>2.3.3.3.01</t>
  </si>
  <si>
    <t>Productos de artes gráficas</t>
  </si>
  <si>
    <t>2.3.6.3.04</t>
  </si>
  <si>
    <t>Herramientas menores</t>
  </si>
  <si>
    <t>2.4.1.2.02</t>
  </si>
  <si>
    <t>Ayudas y donaciones ocasionales a hogares y personas</t>
  </si>
  <si>
    <t xml:space="preserve"> </t>
  </si>
  <si>
    <t>|</t>
  </si>
  <si>
    <t xml:space="preserve">      </t>
  </si>
  <si>
    <t>2.2.4.1.01</t>
  </si>
  <si>
    <t>Pasajes y gastos de transporte</t>
  </si>
  <si>
    <t>2.2.8.7.01</t>
  </si>
  <si>
    <t>Servicios técnicos y profesionales</t>
  </si>
  <si>
    <t>2.6.2.3.01</t>
  </si>
  <si>
    <t>Cámaras fotográficas y de video</t>
  </si>
  <si>
    <t>2.6.5.2.01</t>
  </si>
  <si>
    <t>2.6.5.2.02</t>
  </si>
  <si>
    <t>Maquinaria y equipo industrial</t>
  </si>
  <si>
    <t>Maquinaria y equipos para el tratamiento y suministro de agua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</si>
</sst>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0.0"/>
  </numFmts>
  <fonts count="18" x14ac:knownFonts="1">
    <font>
      <sz val="10"/>
      <color rgb="FF000000"/>
      <name val="Times New Roman"/>
      <charset val="204"/>
    </font>
    <font>
      <sz val="11"/>
      <color theme="1"/>
      <name val="Calibri"/>
      <family val="2"/>
      <scheme val="minor"/>
    </font>
    <font>
      <sz val="10"/>
      <color rgb="FF000000"/>
      <name val="Times New Roman"/>
      <family val="1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2"/>
      <name val="Calibri"/>
      <family val="2"/>
      <scheme val="minor"/>
    </font>
    <font>
      <sz val="12"/>
      <color rgb="FF000000"/>
      <name val="Calibri"/>
      <family val="2"/>
      <scheme val="minor"/>
    </font>
    <font>
      <sz val="8"/>
      <name val="Times New Roman"/>
      <family val="1"/>
    </font>
    <font>
      <b/>
      <i/>
      <sz val="11"/>
      <color rgb="FF002060"/>
      <name val="Calibri"/>
      <family val="2"/>
      <scheme val="minor"/>
    </font>
    <font>
      <b/>
      <i/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i/>
      <sz val="11"/>
      <color rgb="FF000000"/>
      <name val="Calibri"/>
      <family val="2"/>
      <scheme val="minor"/>
    </font>
    <font>
      <sz val="11"/>
      <color rgb="FF000000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rgb="FF7FDFFF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83">
    <xf numFmtId="0" fontId="0" fillId="0" borderId="0" xfId="0" applyAlignment="1">
      <alignment horizontal="left" vertical="top"/>
    </xf>
    <xf numFmtId="0" fontId="4" fillId="0" borderId="0" xfId="0" applyFont="1" applyAlignment="1">
      <alignment horizontal="left" vertical="top"/>
    </xf>
    <xf numFmtId="0" fontId="4" fillId="0" borderId="0" xfId="0" applyFont="1" applyAlignment="1">
      <alignment vertical="top"/>
    </xf>
    <xf numFmtId="0" fontId="3" fillId="0" borderId="0" xfId="0" applyFont="1" applyAlignment="1">
      <alignment horizontal="left" vertical="top"/>
    </xf>
    <xf numFmtId="0" fontId="6" fillId="0" borderId="0" xfId="0" applyFont="1" applyAlignment="1">
      <alignment vertical="center" wrapText="1"/>
    </xf>
    <xf numFmtId="43" fontId="4" fillId="0" borderId="0" xfId="0" applyNumberFormat="1" applyFont="1" applyAlignment="1">
      <alignment vertical="top"/>
    </xf>
    <xf numFmtId="43" fontId="4" fillId="0" borderId="0" xfId="1" applyFont="1" applyFill="1" applyBorder="1" applyAlignment="1">
      <alignment vertical="top"/>
    </xf>
    <xf numFmtId="43" fontId="6" fillId="0" borderId="0" xfId="1" applyFont="1" applyFill="1" applyBorder="1" applyAlignment="1">
      <alignment vertical="top"/>
    </xf>
    <xf numFmtId="43" fontId="4" fillId="0" borderId="0" xfId="1" applyFont="1" applyFill="1" applyBorder="1" applyAlignment="1">
      <alignment horizontal="left" vertical="top"/>
    </xf>
    <xf numFmtId="43" fontId="9" fillId="2" borderId="2" xfId="1" applyFont="1" applyFill="1" applyBorder="1" applyAlignment="1">
      <alignment horizontal="center" vertical="center" wrapText="1"/>
    </xf>
    <xf numFmtId="43" fontId="9" fillId="2" borderId="3" xfId="1" applyFont="1" applyFill="1" applyBorder="1" applyAlignment="1">
      <alignment horizontal="center" vertical="center" wrapText="1"/>
    </xf>
    <xf numFmtId="43" fontId="6" fillId="0" borderId="0" xfId="1" applyFont="1" applyFill="1" applyBorder="1" applyAlignment="1">
      <alignment horizontal="right" vertical="center" wrapText="1"/>
    </xf>
    <xf numFmtId="0" fontId="5" fillId="3" borderId="0" xfId="0" applyFont="1" applyFill="1" applyAlignment="1">
      <alignment horizontal="left" vertical="center" wrapText="1"/>
    </xf>
    <xf numFmtId="0" fontId="5" fillId="3" borderId="0" xfId="0" applyFont="1" applyFill="1" applyAlignment="1">
      <alignment vertical="center" wrapText="1"/>
    </xf>
    <xf numFmtId="43" fontId="8" fillId="0" borderId="0" xfId="1" applyFont="1" applyFill="1" applyBorder="1" applyAlignment="1">
      <alignment horizontal="left" vertical="top"/>
    </xf>
    <xf numFmtId="0" fontId="8" fillId="0" borderId="0" xfId="0" applyFont="1" applyAlignment="1">
      <alignment horizontal="left" vertical="top"/>
    </xf>
    <xf numFmtId="43" fontId="8" fillId="0" borderId="0" xfId="0" applyNumberFormat="1" applyFont="1" applyAlignment="1">
      <alignment horizontal="left" vertical="top"/>
    </xf>
    <xf numFmtId="43" fontId="8" fillId="4" borderId="5" xfId="1" applyFont="1" applyFill="1" applyBorder="1" applyAlignment="1">
      <alignment vertical="center" wrapText="1"/>
    </xf>
    <xf numFmtId="0" fontId="12" fillId="0" borderId="0" xfId="0" applyFont="1"/>
    <xf numFmtId="0" fontId="13" fillId="0" borderId="0" xfId="0" applyFont="1" applyAlignment="1">
      <alignment vertical="top"/>
    </xf>
    <xf numFmtId="0" fontId="3" fillId="0" borderId="0" xfId="0" applyFont="1" applyAlignment="1">
      <alignment vertical="top"/>
    </xf>
    <xf numFmtId="43" fontId="5" fillId="0" borderId="0" xfId="1" applyFont="1" applyFill="1" applyBorder="1" applyAlignment="1">
      <alignment vertical="top"/>
    </xf>
    <xf numFmtId="0" fontId="3" fillId="0" borderId="0" xfId="0" applyFont="1" applyAlignment="1">
      <alignment horizontal="left" vertical="center" wrapText="1"/>
    </xf>
    <xf numFmtId="43" fontId="3" fillId="0" borderId="0" xfId="0" applyNumberFormat="1" applyFont="1" applyAlignment="1">
      <alignment horizontal="left" vertical="center" wrapText="1"/>
    </xf>
    <xf numFmtId="43" fontId="4" fillId="0" borderId="0" xfId="1" applyFont="1" applyFill="1" applyBorder="1" applyAlignment="1">
      <alignment horizontal="right" vertical="center" wrapText="1" shrinkToFit="1"/>
    </xf>
    <xf numFmtId="0" fontId="4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vertical="center" wrapText="1"/>
    </xf>
    <xf numFmtId="43" fontId="3" fillId="2" borderId="0" xfId="1" applyFont="1" applyFill="1" applyBorder="1" applyAlignment="1">
      <alignment vertical="center" wrapText="1"/>
    </xf>
    <xf numFmtId="43" fontId="3" fillId="2" borderId="0" xfId="1" applyFont="1" applyFill="1" applyBorder="1" applyAlignment="1">
      <alignment horizontal="right" vertical="center" wrapText="1" shrinkToFit="1"/>
    </xf>
    <xf numFmtId="4" fontId="3" fillId="0" borderId="0" xfId="0" applyNumberFormat="1" applyFont="1" applyAlignment="1">
      <alignment horizontal="left" vertical="center" wrapText="1"/>
    </xf>
    <xf numFmtId="43" fontId="4" fillId="0" borderId="0" xfId="1" applyFont="1" applyFill="1" applyBorder="1" applyAlignment="1">
      <alignment horizontal="right" vertical="center" wrapText="1"/>
    </xf>
    <xf numFmtId="164" fontId="3" fillId="2" borderId="0" xfId="0" applyNumberFormat="1" applyFont="1" applyFill="1" applyAlignment="1">
      <alignment horizontal="left" vertical="center" wrapText="1" shrinkToFit="1"/>
    </xf>
    <xf numFmtId="0" fontId="5" fillId="2" borderId="0" xfId="0" applyFont="1" applyFill="1" applyAlignment="1">
      <alignment vertical="center" wrapText="1"/>
    </xf>
    <xf numFmtId="43" fontId="5" fillId="2" borderId="0" xfId="1" applyFont="1" applyFill="1" applyBorder="1" applyAlignment="1">
      <alignment horizontal="right" vertical="center" wrapText="1"/>
    </xf>
    <xf numFmtId="43" fontId="4" fillId="0" borderId="0" xfId="1" applyFont="1" applyFill="1" applyBorder="1" applyAlignment="1">
      <alignment vertical="center" wrapText="1" shrinkToFit="1"/>
    </xf>
    <xf numFmtId="43" fontId="3" fillId="3" borderId="0" xfId="1" applyFont="1" applyFill="1" applyBorder="1" applyAlignment="1">
      <alignment horizontal="right" vertical="center" wrapText="1" shrinkToFit="1"/>
    </xf>
    <xf numFmtId="43" fontId="3" fillId="0" borderId="0" xfId="1" applyFont="1" applyFill="1" applyBorder="1" applyAlignment="1">
      <alignment horizontal="center" vertical="top"/>
    </xf>
    <xf numFmtId="43" fontId="4" fillId="0" borderId="0" xfId="1" applyFont="1" applyFill="1" applyBorder="1" applyAlignment="1">
      <alignment horizontal="center" vertical="top"/>
    </xf>
    <xf numFmtId="43" fontId="5" fillId="3" borderId="0" xfId="1" applyFont="1" applyFill="1" applyBorder="1" applyAlignment="1">
      <alignment vertical="center" wrapText="1"/>
    </xf>
    <xf numFmtId="43" fontId="6" fillId="0" borderId="0" xfId="1" applyFont="1" applyFill="1" applyBorder="1" applyAlignment="1">
      <alignment vertical="center" wrapText="1"/>
    </xf>
    <xf numFmtId="43" fontId="8" fillId="0" borderId="0" xfId="1" applyFont="1" applyFill="1" applyBorder="1" applyAlignment="1">
      <alignment vertical="center" wrapText="1"/>
    </xf>
    <xf numFmtId="43" fontId="3" fillId="0" borderId="0" xfId="1" applyFont="1" applyFill="1" applyBorder="1" applyAlignment="1">
      <alignment vertical="top"/>
    </xf>
    <xf numFmtId="0" fontId="4" fillId="0" borderId="0" xfId="0" applyFont="1" applyAlignment="1">
      <alignment horizontal="center" vertical="top"/>
    </xf>
    <xf numFmtId="0" fontId="4" fillId="0" borderId="6" xfId="0" applyFont="1" applyBorder="1" applyAlignment="1">
      <alignment horizontal="center" vertical="top"/>
    </xf>
    <xf numFmtId="0" fontId="10" fillId="0" borderId="0" xfId="0" applyFont="1" applyAlignment="1">
      <alignment horizontal="center" vertical="center" wrapText="1"/>
    </xf>
    <xf numFmtId="4" fontId="10" fillId="0" borderId="0" xfId="0" applyNumberFormat="1" applyFont="1" applyAlignment="1">
      <alignment horizontal="center" vertical="center" wrapText="1"/>
    </xf>
    <xf numFmtId="43" fontId="4" fillId="0" borderId="6" xfId="1" applyFont="1" applyFill="1" applyBorder="1" applyAlignment="1">
      <alignment vertical="top"/>
    </xf>
    <xf numFmtId="43" fontId="14" fillId="5" borderId="0" xfId="1" applyFont="1" applyFill="1" applyBorder="1"/>
    <xf numFmtId="4" fontId="15" fillId="0" borderId="0" xfId="0" applyNumberFormat="1" applyFont="1" applyAlignment="1">
      <alignment horizontal="left" vertical="top"/>
    </xf>
    <xf numFmtId="43" fontId="5" fillId="0" borderId="0" xfId="1" applyFont="1" applyFill="1" applyBorder="1" applyAlignment="1">
      <alignment horizontal="right" vertical="center" wrapText="1"/>
    </xf>
    <xf numFmtId="4" fontId="4" fillId="0" borderId="0" xfId="0" applyNumberFormat="1" applyFont="1" applyAlignment="1">
      <alignment horizontal="left" vertical="top"/>
    </xf>
    <xf numFmtId="43" fontId="4" fillId="0" borderId="0" xfId="1" applyFont="1" applyFill="1" applyBorder="1"/>
    <xf numFmtId="0" fontId="16" fillId="0" borderId="0" xfId="0" applyFont="1" applyAlignment="1">
      <alignment horizontal="left"/>
    </xf>
    <xf numFmtId="43" fontId="4" fillId="0" borderId="0" xfId="1" applyFont="1" applyFill="1" applyAlignment="1">
      <alignment horizontal="right" vertical="top"/>
    </xf>
    <xf numFmtId="43" fontId="6" fillId="0" borderId="0" xfId="1" applyFont="1" applyFill="1" applyBorder="1" applyAlignment="1">
      <alignment horizontal="right" wrapText="1"/>
    </xf>
    <xf numFmtId="43" fontId="4" fillId="0" borderId="0" xfId="1" applyFont="1" applyFill="1" applyAlignment="1">
      <alignment vertical="top"/>
    </xf>
    <xf numFmtId="43" fontId="4" fillId="0" borderId="0" xfId="0" applyNumberFormat="1" applyFont="1" applyAlignment="1">
      <alignment horizontal="left" vertical="top"/>
    </xf>
    <xf numFmtId="43" fontId="4" fillId="0" borderId="0" xfId="1" applyFont="1" applyFill="1" applyAlignment="1">
      <alignment horizontal="left" vertical="center" wrapText="1"/>
    </xf>
    <xf numFmtId="43" fontId="4" fillId="0" borderId="0" xfId="1" quotePrefix="1" applyFont="1" applyFill="1" applyBorder="1" applyAlignment="1">
      <alignment horizontal="right" vertical="center" wrapText="1" shrinkToFit="1"/>
    </xf>
    <xf numFmtId="43" fontId="1" fillId="0" borderId="0" xfId="1" applyFont="1" applyFill="1" applyBorder="1"/>
    <xf numFmtId="0" fontId="4" fillId="0" borderId="0" xfId="0" applyFont="1" applyAlignment="1">
      <alignment vertical="center" wrapText="1"/>
    </xf>
    <xf numFmtId="43" fontId="4" fillId="0" borderId="0" xfId="0" applyNumberFormat="1" applyFont="1" applyAlignment="1">
      <alignment horizontal="left" vertical="center" wrapText="1"/>
    </xf>
    <xf numFmtId="4" fontId="4" fillId="0" borderId="0" xfId="0" applyNumberFormat="1" applyFont="1" applyAlignment="1">
      <alignment horizontal="right" vertical="top"/>
    </xf>
    <xf numFmtId="4" fontId="17" fillId="0" borderId="0" xfId="0" applyNumberFormat="1" applyFont="1" applyAlignment="1">
      <alignment horizontal="right" vertical="top"/>
    </xf>
    <xf numFmtId="4" fontId="4" fillId="0" borderId="0" xfId="0" applyNumberFormat="1" applyFont="1" applyAlignment="1">
      <alignment horizontal="left" vertical="center" wrapText="1"/>
    </xf>
    <xf numFmtId="4" fontId="4" fillId="0" borderId="0" xfId="0" applyNumberFormat="1" applyFont="1" applyAlignment="1">
      <alignment vertical="top"/>
    </xf>
    <xf numFmtId="0" fontId="4" fillId="0" borderId="0" xfId="0" applyFont="1" applyAlignment="1">
      <alignment horizontal="right" vertical="top"/>
    </xf>
    <xf numFmtId="0" fontId="6" fillId="0" borderId="0" xfId="0" applyFont="1" applyAlignment="1">
      <alignment horizontal="left" vertical="center" wrapText="1"/>
    </xf>
    <xf numFmtId="0" fontId="6" fillId="0" borderId="0" xfId="0" applyFont="1" applyAlignment="1">
      <alignment wrapText="1"/>
    </xf>
    <xf numFmtId="4" fontId="4" fillId="0" borderId="0" xfId="0" applyNumberFormat="1" applyFont="1" applyAlignment="1">
      <alignment horizontal="right"/>
    </xf>
    <xf numFmtId="0" fontId="4" fillId="0" borderId="0" xfId="0" applyFont="1" applyAlignment="1">
      <alignment horizontal="left" wrapText="1"/>
    </xf>
    <xf numFmtId="0" fontId="16" fillId="0" borderId="0" xfId="0" applyFont="1" applyAlignment="1">
      <alignment horizontal="left" wrapText="1"/>
    </xf>
    <xf numFmtId="0" fontId="8" fillId="0" borderId="0" xfId="0" applyFont="1" applyAlignment="1">
      <alignment horizontal="left" vertical="center" wrapText="1"/>
    </xf>
    <xf numFmtId="0" fontId="8" fillId="4" borderId="5" xfId="0" applyFont="1" applyFill="1" applyBorder="1" applyAlignment="1">
      <alignment horizontal="left" vertical="center" wrapText="1"/>
    </xf>
    <xf numFmtId="43" fontId="3" fillId="0" borderId="7" xfId="1" applyFont="1" applyFill="1" applyBorder="1" applyAlignment="1">
      <alignment horizontal="center" vertical="top"/>
    </xf>
    <xf numFmtId="43" fontId="4" fillId="0" borderId="0" xfId="1" applyFont="1" applyFill="1" applyBorder="1" applyAlignment="1">
      <alignment horizontal="center" vertical="top"/>
    </xf>
    <xf numFmtId="0" fontId="7" fillId="0" borderId="0" xfId="0" applyFont="1" applyAlignment="1">
      <alignment horizontal="center" vertical="top"/>
    </xf>
    <xf numFmtId="0" fontId="8" fillId="0" borderId="0" xfId="0" applyFont="1" applyAlignment="1">
      <alignment horizontal="center" vertical="top"/>
    </xf>
    <xf numFmtId="0" fontId="9" fillId="2" borderId="1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left" vertical="top" wrapText="1"/>
    </xf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connections" Target="connections.xml"/><Relationship Id="rId7" Type="http://schemas.openxmlformats.org/officeDocument/2006/relationships/calcChain" Target="calcChain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powerPivotData" Target="model/item.data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443907</xdr:colOff>
      <xdr:row>0</xdr:row>
      <xdr:rowOff>0</xdr:rowOff>
    </xdr:from>
    <xdr:to>
      <xdr:col>7</xdr:col>
      <xdr:colOff>1386489</xdr:colOff>
      <xdr:row>7</xdr:row>
      <xdr:rowOff>167366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20D039E-A50F-49FC-B8A7-8198ABA68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92532" y="0"/>
          <a:ext cx="3330636" cy="15008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9:S234"/>
  <sheetViews>
    <sheetView showGridLines="0" tabSelected="1" topLeftCell="C1" zoomScale="120" zoomScaleNormal="120" workbookViewId="0">
      <selection activeCell="K4" sqref="K4"/>
    </sheetView>
  </sheetViews>
  <sheetFormatPr baseColWidth="10" defaultColWidth="9.33203125" defaultRowHeight="15" x14ac:dyDescent="0.2"/>
  <cols>
    <col min="1" max="1" width="13.83203125" style="2" customWidth="1"/>
    <col min="2" max="2" width="55.83203125" style="2" customWidth="1"/>
    <col min="3" max="3" width="23" style="6" customWidth="1"/>
    <col min="4" max="4" width="27" style="7" customWidth="1"/>
    <col min="5" max="5" width="21.1640625" style="8" customWidth="1"/>
    <col min="6" max="6" width="20.83203125" style="8" customWidth="1"/>
    <col min="7" max="7" width="21" style="8" customWidth="1"/>
    <col min="8" max="8" width="24.5" style="8" customWidth="1"/>
    <col min="9" max="9" width="23" style="8" customWidth="1"/>
    <col min="10" max="10" width="22.5" style="8" customWidth="1"/>
    <col min="11" max="11" width="23.6640625" style="8" customWidth="1"/>
    <col min="12" max="12" width="32" style="8" customWidth="1"/>
    <col min="13" max="13" width="27" style="8" customWidth="1"/>
    <col min="14" max="14" width="21.5" style="8" customWidth="1"/>
    <col min="15" max="15" width="25.83203125" style="8" customWidth="1"/>
    <col min="16" max="16" width="3.5" style="8" hidden="1" customWidth="1"/>
    <col min="17" max="17" width="22.33203125" style="8" customWidth="1"/>
    <col min="18" max="18" width="20.83203125" style="1" bestFit="1" customWidth="1"/>
    <col min="19" max="19" width="18.5" style="1" customWidth="1"/>
    <col min="20" max="16384" width="9.33203125" style="1"/>
  </cols>
  <sheetData>
    <row r="9" spans="1:19" ht="18.75" x14ac:dyDescent="0.2">
      <c r="A9" s="78" t="s">
        <v>87</v>
      </c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</row>
    <row r="10" spans="1:19" x14ac:dyDescent="0.2">
      <c r="A10" s="79" t="s">
        <v>358</v>
      </c>
      <c r="B10" s="79"/>
      <c r="C10" s="79"/>
      <c r="D10" s="79"/>
      <c r="E10" s="79"/>
      <c r="F10" s="79"/>
      <c r="G10" s="79"/>
      <c r="H10" s="79"/>
      <c r="I10" s="79"/>
      <c r="J10" s="79"/>
      <c r="K10" s="79"/>
      <c r="L10" s="79"/>
      <c r="M10" s="79"/>
      <c r="N10" s="79"/>
      <c r="O10" s="79"/>
      <c r="P10" s="79"/>
      <c r="Q10" s="79"/>
    </row>
    <row r="11" spans="1:19" x14ac:dyDescent="0.2">
      <c r="A11" s="79" t="s">
        <v>344</v>
      </c>
      <c r="B11" s="79"/>
      <c r="C11" s="79"/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79"/>
      <c r="O11" s="79"/>
      <c r="P11" s="79"/>
      <c r="Q11" s="79"/>
    </row>
    <row r="12" spans="1:19" x14ac:dyDescent="0.2">
      <c r="E12" s="8" t="s">
        <v>379</v>
      </c>
    </row>
    <row r="13" spans="1:19" x14ac:dyDescent="0.2">
      <c r="B13" s="5"/>
      <c r="G13" s="24"/>
      <c r="R13" s="58"/>
    </row>
    <row r="14" spans="1:19" s="46" customFormat="1" ht="33" customHeight="1" x14ac:dyDescent="0.2">
      <c r="A14" s="80" t="s">
        <v>65</v>
      </c>
      <c r="B14" s="81"/>
      <c r="C14" s="9" t="s">
        <v>63</v>
      </c>
      <c r="D14" s="9" t="s">
        <v>64</v>
      </c>
      <c r="E14" s="9" t="s">
        <v>0</v>
      </c>
      <c r="F14" s="9" t="s">
        <v>1</v>
      </c>
      <c r="G14" s="9" t="s">
        <v>2</v>
      </c>
      <c r="H14" s="9" t="s">
        <v>3</v>
      </c>
      <c r="I14" s="9" t="s">
        <v>4</v>
      </c>
      <c r="J14" s="9" t="s">
        <v>5</v>
      </c>
      <c r="K14" s="9" t="s">
        <v>6</v>
      </c>
      <c r="L14" s="9" t="s">
        <v>7</v>
      </c>
      <c r="M14" s="9" t="s">
        <v>8</v>
      </c>
      <c r="N14" s="9" t="s">
        <v>9</v>
      </c>
      <c r="O14" s="9" t="s">
        <v>10</v>
      </c>
      <c r="P14" s="9" t="s">
        <v>11</v>
      </c>
      <c r="Q14" s="10" t="s">
        <v>12</v>
      </c>
      <c r="R14" s="47"/>
    </row>
    <row r="15" spans="1:19" s="15" customFormat="1" ht="15" customHeight="1" x14ac:dyDescent="0.2">
      <c r="A15" s="82" t="s">
        <v>210</v>
      </c>
      <c r="B15" s="82"/>
      <c r="C15" s="14">
        <f>+C17+C38+C91+C130+C141+C149+C177+C183+C186</f>
        <v>21215522200</v>
      </c>
      <c r="D15" s="14">
        <f t="shared" ref="D15:Q15" si="0">+D17+D38+D91+D130+D141+D149+D177+D183</f>
        <v>22091091109.639999</v>
      </c>
      <c r="E15" s="14">
        <f t="shared" si="0"/>
        <v>1625088318.04</v>
      </c>
      <c r="F15" s="14">
        <f t="shared" si="0"/>
        <v>1656740177.28</v>
      </c>
      <c r="G15" s="14">
        <f t="shared" si="0"/>
        <v>1656881870.8899999</v>
      </c>
      <c r="H15" s="14">
        <f t="shared" si="0"/>
        <v>1672360909.1900003</v>
      </c>
      <c r="I15" s="14">
        <f t="shared" si="0"/>
        <v>1659116969.3</v>
      </c>
      <c r="J15" s="14">
        <f t="shared" si="0"/>
        <v>1662655936.1500001</v>
      </c>
      <c r="K15" s="14">
        <f t="shared" si="0"/>
        <v>1653196546.6799998</v>
      </c>
      <c r="L15" s="14">
        <f t="shared" si="0"/>
        <v>1652990891.3899999</v>
      </c>
      <c r="M15" s="14">
        <f t="shared" si="0"/>
        <v>1828777522.6400001</v>
      </c>
      <c r="N15" s="14">
        <f t="shared" si="0"/>
        <v>1844299462.3900001</v>
      </c>
      <c r="O15" s="14">
        <f t="shared" si="0"/>
        <v>3483908964.2700005</v>
      </c>
      <c r="P15" s="14">
        <f t="shared" si="0"/>
        <v>0</v>
      </c>
      <c r="Q15" s="14">
        <f t="shared" si="0"/>
        <v>20396017568.220005</v>
      </c>
      <c r="R15" s="14"/>
      <c r="S15" s="16"/>
    </row>
    <row r="16" spans="1:19" s="22" customFormat="1" x14ac:dyDescent="0.2">
      <c r="A16" s="12">
        <v>2</v>
      </c>
      <c r="B16" s="13" t="s">
        <v>209</v>
      </c>
      <c r="C16" s="40"/>
      <c r="D16" s="40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 t="s">
        <v>377</v>
      </c>
      <c r="Q16" s="37"/>
      <c r="R16" s="23"/>
    </row>
    <row r="17" spans="1:18" s="22" customFormat="1" x14ac:dyDescent="0.2">
      <c r="A17" s="27">
        <v>2.1</v>
      </c>
      <c r="B17" s="28" t="s">
        <v>62</v>
      </c>
      <c r="C17" s="29">
        <f>+C18+C26+C33</f>
        <v>190012874</v>
      </c>
      <c r="D17" s="29">
        <f>D18+D26+D33</f>
        <v>234727703.42999998</v>
      </c>
      <c r="E17" s="29">
        <f t="shared" ref="E17:J17" si="1">+E18+E26+E33</f>
        <v>10871643.17</v>
      </c>
      <c r="F17" s="29">
        <f t="shared" si="1"/>
        <v>10753870.51</v>
      </c>
      <c r="G17" s="29">
        <f t="shared" si="1"/>
        <v>10862402.969999999</v>
      </c>
      <c r="H17" s="29">
        <f t="shared" si="1"/>
        <v>19667433.059999999</v>
      </c>
      <c r="I17" s="29">
        <f t="shared" si="1"/>
        <v>10411626.390000001</v>
      </c>
      <c r="J17" s="29">
        <f t="shared" si="1"/>
        <v>11043236.129999999</v>
      </c>
      <c r="K17" s="29">
        <f t="shared" ref="K17" si="2">+K18+K26+K33</f>
        <v>10929077.869999999</v>
      </c>
      <c r="L17" s="29">
        <f>+L18+L26+L33</f>
        <v>11122878.85</v>
      </c>
      <c r="M17" s="29">
        <f>+M18+M26+M33</f>
        <v>18814157.190000001</v>
      </c>
      <c r="N17" s="29">
        <f>+N18+N26+N33</f>
        <v>36012850.350000001</v>
      </c>
      <c r="O17" s="29">
        <f>+O18+O26+O33</f>
        <v>32817261.84</v>
      </c>
      <c r="P17" s="29">
        <f>+P18+P26+P33</f>
        <v>0</v>
      </c>
      <c r="Q17" s="30">
        <f t="shared" ref="Q17:Q25" si="3">SUM(E17:P17)</f>
        <v>183306438.32999998</v>
      </c>
      <c r="R17" s="31"/>
    </row>
    <row r="18" spans="1:18" s="25" customFormat="1" x14ac:dyDescent="0.2">
      <c r="A18" s="4" t="s">
        <v>60</v>
      </c>
      <c r="B18" s="62" t="s">
        <v>61</v>
      </c>
      <c r="C18" s="32">
        <f>SUM(C19:C25)</f>
        <v>139881636</v>
      </c>
      <c r="D18" s="32">
        <f>SUM(D19:D25)</f>
        <v>170531895.85999998</v>
      </c>
      <c r="E18" s="32">
        <f>SUM(E19:E25)</f>
        <v>9449696.5</v>
      </c>
      <c r="F18" s="32">
        <f t="shared" ref="F18:H18" si="4">SUM(F19:F25)</f>
        <v>9331407.379999999</v>
      </c>
      <c r="G18" s="32">
        <f t="shared" si="4"/>
        <v>9425647.379999999</v>
      </c>
      <c r="H18" s="32">
        <f t="shared" si="4"/>
        <v>9632455.4499999993</v>
      </c>
      <c r="I18" s="32">
        <f t="shared" ref="I18:P18" si="5">SUM(I19:I25)</f>
        <v>8889530.4900000002</v>
      </c>
      <c r="J18" s="32">
        <f t="shared" si="5"/>
        <v>9615348.9299999997</v>
      </c>
      <c r="K18" s="32">
        <f t="shared" si="5"/>
        <v>9495291.1699999999</v>
      </c>
      <c r="L18" s="32">
        <f t="shared" si="5"/>
        <v>9676563.4299999997</v>
      </c>
      <c r="M18" s="32">
        <f t="shared" si="5"/>
        <v>16323301.42</v>
      </c>
      <c r="N18" s="32">
        <f>SUM(N19:N25)</f>
        <v>15993570.279999999</v>
      </c>
      <c r="O18" s="32">
        <f t="shared" si="5"/>
        <v>29558801.690000001</v>
      </c>
      <c r="P18" s="32">
        <f t="shared" si="5"/>
        <v>0</v>
      </c>
      <c r="Q18" s="24">
        <f t="shared" si="3"/>
        <v>137391614.12</v>
      </c>
      <c r="R18" s="63"/>
    </row>
    <row r="19" spans="1:18" s="25" customFormat="1" x14ac:dyDescent="0.25">
      <c r="A19" s="4" t="s">
        <v>13</v>
      </c>
      <c r="B19" s="62" t="s">
        <v>14</v>
      </c>
      <c r="C19" s="61">
        <v>96131559</v>
      </c>
      <c r="D19" s="61">
        <v>115506559</v>
      </c>
      <c r="E19" s="32">
        <v>7456714.04</v>
      </c>
      <c r="F19" s="24">
        <v>7376407.3799999999</v>
      </c>
      <c r="G19" s="24">
        <v>7370314.0499999998</v>
      </c>
      <c r="H19" s="64">
        <v>7349996.75</v>
      </c>
      <c r="I19" s="64">
        <v>6810530.4900000002</v>
      </c>
      <c r="J19" s="24">
        <v>7291663.4199999999</v>
      </c>
      <c r="K19" s="64">
        <v>7329996.75</v>
      </c>
      <c r="L19" s="64">
        <v>7341996.75</v>
      </c>
      <c r="M19" s="65">
        <v>13406468.09</v>
      </c>
      <c r="N19" s="24">
        <v>12846350.16</v>
      </c>
      <c r="O19" s="24">
        <v>11593394.59</v>
      </c>
      <c r="P19" s="24"/>
      <c r="Q19" s="24">
        <f t="shared" si="3"/>
        <v>96173832.469999999</v>
      </c>
      <c r="R19" s="66"/>
    </row>
    <row r="20" spans="1:18" s="25" customFormat="1" x14ac:dyDescent="0.25">
      <c r="A20" s="4" t="s">
        <v>217</v>
      </c>
      <c r="B20" s="62" t="s">
        <v>218</v>
      </c>
      <c r="C20" s="61">
        <v>1590000</v>
      </c>
      <c r="D20" s="61">
        <v>1590000</v>
      </c>
      <c r="E20" s="24">
        <v>0</v>
      </c>
      <c r="F20" s="24">
        <v>0</v>
      </c>
      <c r="G20" s="24">
        <v>38000</v>
      </c>
      <c r="H20" s="64">
        <v>60000</v>
      </c>
      <c r="I20" s="64">
        <v>60000</v>
      </c>
      <c r="J20" s="24">
        <v>60000</v>
      </c>
      <c r="K20" s="64">
        <v>60000</v>
      </c>
      <c r="L20" s="64">
        <v>60000</v>
      </c>
      <c r="M20" s="65">
        <v>37000</v>
      </c>
      <c r="N20" s="24">
        <v>37000</v>
      </c>
      <c r="O20" s="24">
        <v>37000</v>
      </c>
      <c r="P20" s="24"/>
      <c r="Q20" s="24">
        <f t="shared" si="3"/>
        <v>449000</v>
      </c>
      <c r="R20" s="66"/>
    </row>
    <row r="21" spans="1:18" s="25" customFormat="1" x14ac:dyDescent="0.25">
      <c r="A21" s="4" t="s">
        <v>15</v>
      </c>
      <c r="B21" s="4" t="s">
        <v>16</v>
      </c>
      <c r="C21" s="61">
        <v>29092259</v>
      </c>
      <c r="D21" s="61">
        <v>31492259</v>
      </c>
      <c r="E21" s="24">
        <v>1879000</v>
      </c>
      <c r="F21" s="24">
        <v>1955000</v>
      </c>
      <c r="G21" s="24">
        <v>2017333.33</v>
      </c>
      <c r="H21" s="64">
        <v>2084000</v>
      </c>
      <c r="I21" s="64">
        <v>2019000</v>
      </c>
      <c r="J21" s="24">
        <v>2019000</v>
      </c>
      <c r="K21" s="65">
        <v>2019000</v>
      </c>
      <c r="L21" s="64">
        <v>2089000</v>
      </c>
      <c r="M21" s="65">
        <v>2829833.33</v>
      </c>
      <c r="N21" s="24">
        <v>2836000</v>
      </c>
      <c r="O21" s="24">
        <v>3183000</v>
      </c>
      <c r="P21" s="24"/>
      <c r="Q21" s="24">
        <f t="shared" si="3"/>
        <v>24930166.66</v>
      </c>
    </row>
    <row r="22" spans="1:18" s="25" customFormat="1" x14ac:dyDescent="0.25">
      <c r="A22" s="4" t="s">
        <v>360</v>
      </c>
      <c r="B22" s="4" t="s">
        <v>359</v>
      </c>
      <c r="C22" s="61"/>
      <c r="D22" s="61">
        <v>125000</v>
      </c>
      <c r="E22" s="24">
        <v>0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v>0</v>
      </c>
      <c r="M22" s="24">
        <v>50000</v>
      </c>
      <c r="N22" s="24">
        <v>25000</v>
      </c>
      <c r="O22" s="24">
        <v>25000</v>
      </c>
      <c r="P22" s="24"/>
      <c r="Q22" s="24">
        <f>SUM(E22:P22)</f>
        <v>100000</v>
      </c>
    </row>
    <row r="23" spans="1:18" s="25" customFormat="1" x14ac:dyDescent="0.25">
      <c r="A23" s="4" t="s">
        <v>17</v>
      </c>
      <c r="B23" s="4" t="s">
        <v>18</v>
      </c>
      <c r="C23" s="61">
        <v>10567818</v>
      </c>
      <c r="D23" s="61">
        <v>18440692.07</v>
      </c>
      <c r="E23" s="24"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v>0</v>
      </c>
      <c r="M23" s="24">
        <v>0</v>
      </c>
      <c r="N23" s="24"/>
      <c r="O23" s="24">
        <v>14353612.91</v>
      </c>
      <c r="P23" s="24"/>
      <c r="Q23" s="24">
        <f t="shared" si="3"/>
        <v>14353612.91</v>
      </c>
    </row>
    <row r="24" spans="1:18" s="25" customFormat="1" x14ac:dyDescent="0.25">
      <c r="A24" s="4" t="s">
        <v>19</v>
      </c>
      <c r="B24" s="4" t="s">
        <v>20</v>
      </c>
      <c r="C24" s="61">
        <v>1500000</v>
      </c>
      <c r="D24" s="61">
        <v>2002385.79</v>
      </c>
      <c r="E24" s="24">
        <v>0</v>
      </c>
      <c r="F24" s="24">
        <v>0</v>
      </c>
      <c r="G24" s="24">
        <v>0</v>
      </c>
      <c r="H24" s="24">
        <v>0</v>
      </c>
      <c r="I24" s="24">
        <v>0</v>
      </c>
      <c r="J24" s="24">
        <v>141000</v>
      </c>
      <c r="K24" s="24">
        <v>0</v>
      </c>
      <c r="L24" s="65">
        <v>69000</v>
      </c>
      <c r="M24" s="24">
        <v>0</v>
      </c>
      <c r="N24" s="24">
        <v>180000</v>
      </c>
      <c r="O24" s="24">
        <v>229000</v>
      </c>
      <c r="P24" s="24"/>
      <c r="Q24" s="24">
        <f t="shared" si="3"/>
        <v>619000</v>
      </c>
    </row>
    <row r="25" spans="1:18" s="25" customFormat="1" x14ac:dyDescent="0.25">
      <c r="A25" s="4" t="s">
        <v>21</v>
      </c>
      <c r="B25" s="4" t="s">
        <v>22</v>
      </c>
      <c r="C25" s="61">
        <v>1000000</v>
      </c>
      <c r="D25" s="61">
        <v>1375000</v>
      </c>
      <c r="E25" s="24">
        <v>113982.46</v>
      </c>
      <c r="F25" s="24">
        <v>0</v>
      </c>
      <c r="G25" s="24">
        <v>0</v>
      </c>
      <c r="H25" s="64">
        <v>138458.70000000001</v>
      </c>
      <c r="I25" s="24"/>
      <c r="J25" s="24">
        <v>103685.51</v>
      </c>
      <c r="K25" s="65">
        <v>86294.42</v>
      </c>
      <c r="L25" s="65">
        <v>116566.68</v>
      </c>
      <c r="M25" s="24">
        <v>0</v>
      </c>
      <c r="N25" s="24">
        <v>69220.12</v>
      </c>
      <c r="O25" s="24">
        <v>137794.19</v>
      </c>
      <c r="P25" s="24"/>
      <c r="Q25" s="24">
        <f t="shared" si="3"/>
        <v>766002.08000000007</v>
      </c>
    </row>
    <row r="26" spans="1:18" s="25" customFormat="1" x14ac:dyDescent="0.2">
      <c r="A26" s="4" t="s">
        <v>23</v>
      </c>
      <c r="B26" s="4" t="s">
        <v>24</v>
      </c>
      <c r="C26" s="11">
        <f>SUM(C28:C32)</f>
        <v>30826454</v>
      </c>
      <c r="D26" s="11">
        <f>SUM(D27:D32)</f>
        <v>41144328.07</v>
      </c>
      <c r="E26" s="11">
        <f>SUM(E28:E32)</f>
        <v>0</v>
      </c>
      <c r="F26" s="11">
        <f>SUM(F28:F32)</f>
        <v>0</v>
      </c>
      <c r="G26" s="11">
        <v>0</v>
      </c>
      <c r="H26" s="11">
        <f>+H28</f>
        <v>8588169.4100000001</v>
      </c>
      <c r="I26" s="11">
        <f>+I28</f>
        <v>84000</v>
      </c>
      <c r="J26" s="11">
        <f>+J28</f>
        <v>0</v>
      </c>
      <c r="K26" s="11">
        <v>0</v>
      </c>
      <c r="L26" s="11">
        <v>0</v>
      </c>
      <c r="M26" s="11">
        <v>0</v>
      </c>
      <c r="N26" s="11">
        <f>N27+N29</f>
        <v>17551627.289999999</v>
      </c>
      <c r="O26" s="11">
        <f>O27+O29</f>
        <v>761091.4</v>
      </c>
      <c r="P26" s="11"/>
      <c r="Q26" s="24">
        <f t="shared" ref="Q26:Q32" si="6">SUM(E26:P26)</f>
        <v>26984888.099999998</v>
      </c>
    </row>
    <row r="27" spans="1:18" s="25" customFormat="1" x14ac:dyDescent="0.2">
      <c r="A27" s="4" t="s">
        <v>362</v>
      </c>
      <c r="B27" s="4" t="s">
        <v>363</v>
      </c>
      <c r="C27" s="11"/>
      <c r="D27" s="11">
        <v>2445000</v>
      </c>
      <c r="E27" s="11"/>
      <c r="F27" s="11"/>
      <c r="G27" s="11"/>
      <c r="H27" s="11"/>
      <c r="I27" s="11"/>
      <c r="J27" s="11"/>
      <c r="K27" s="11"/>
      <c r="L27" s="11"/>
      <c r="M27" s="11">
        <v>0</v>
      </c>
      <c r="N27" s="11">
        <v>1509597.8</v>
      </c>
      <c r="O27" s="11">
        <v>754841.4</v>
      </c>
      <c r="P27" s="11"/>
      <c r="Q27" s="24"/>
    </row>
    <row r="28" spans="1:18" s="25" customFormat="1" x14ac:dyDescent="0.25">
      <c r="A28" s="4" t="s">
        <v>25</v>
      </c>
      <c r="B28" s="4" t="s">
        <v>26</v>
      </c>
      <c r="C28" s="61">
        <v>9690818</v>
      </c>
      <c r="D28" s="61">
        <v>9690818</v>
      </c>
      <c r="E28" s="24" t="s">
        <v>377</v>
      </c>
      <c r="F28" s="24">
        <v>0</v>
      </c>
      <c r="G28" s="24">
        <v>0</v>
      </c>
      <c r="H28" s="64">
        <v>8588169.4100000001</v>
      </c>
      <c r="I28" s="64">
        <v>84000</v>
      </c>
      <c r="J28" s="36">
        <v>0</v>
      </c>
      <c r="K28" s="36">
        <v>0</v>
      </c>
      <c r="L28" s="36">
        <v>0</v>
      </c>
      <c r="M28" s="36">
        <v>0</v>
      </c>
      <c r="N28" s="24"/>
      <c r="O28" s="36"/>
      <c r="P28" s="36"/>
      <c r="Q28" s="24">
        <f t="shared" si="6"/>
        <v>8672169.4100000001</v>
      </c>
    </row>
    <row r="29" spans="1:18" s="25" customFormat="1" ht="30" x14ac:dyDescent="0.25">
      <c r="A29" s="4" t="s">
        <v>90</v>
      </c>
      <c r="B29" s="4" t="s">
        <v>91</v>
      </c>
      <c r="C29" s="61">
        <v>10567818</v>
      </c>
      <c r="D29" s="61">
        <v>18440692.07</v>
      </c>
      <c r="E29" s="24">
        <v>0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v>0</v>
      </c>
      <c r="M29" s="24">
        <v>0</v>
      </c>
      <c r="N29" s="24">
        <v>16042029.49</v>
      </c>
      <c r="O29" s="24">
        <v>6250</v>
      </c>
      <c r="P29" s="24"/>
      <c r="Q29" s="24">
        <f t="shared" si="6"/>
        <v>16048279.49</v>
      </c>
    </row>
    <row r="30" spans="1:18" s="25" customFormat="1" x14ac:dyDescent="0.25">
      <c r="A30" s="4" t="s">
        <v>221</v>
      </c>
      <c r="B30" s="4" t="s">
        <v>222</v>
      </c>
      <c r="C30" s="61">
        <v>10567818</v>
      </c>
      <c r="D30" s="61">
        <v>10567818</v>
      </c>
      <c r="E30" s="24"/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v>0</v>
      </c>
      <c r="M30" s="24">
        <v>0</v>
      </c>
      <c r="N30" s="24"/>
      <c r="O30" s="24"/>
      <c r="P30" s="24"/>
      <c r="Q30" s="24">
        <f>SUM(E30:P30)</f>
        <v>0</v>
      </c>
    </row>
    <row r="31" spans="1:18" s="25" customFormat="1" x14ac:dyDescent="0.2">
      <c r="A31" s="4" t="s">
        <v>118</v>
      </c>
      <c r="B31" s="4" t="s">
        <v>120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  <c r="J31" s="11">
        <v>0</v>
      </c>
      <c r="K31" s="11">
        <v>0</v>
      </c>
      <c r="L31" s="11">
        <v>0</v>
      </c>
      <c r="M31" s="11">
        <v>0</v>
      </c>
      <c r="N31" s="11"/>
      <c r="O31" s="11"/>
      <c r="P31" s="36"/>
      <c r="Q31" s="24">
        <f t="shared" si="6"/>
        <v>0</v>
      </c>
    </row>
    <row r="32" spans="1:18" s="25" customFormat="1" x14ac:dyDescent="0.2">
      <c r="A32" s="4" t="s">
        <v>119</v>
      </c>
      <c r="B32" s="4" t="s">
        <v>121</v>
      </c>
      <c r="C32" s="11">
        <v>0</v>
      </c>
      <c r="D32" s="11">
        <v>0</v>
      </c>
      <c r="E32" s="11">
        <v>0</v>
      </c>
      <c r="F32" s="11">
        <v>0</v>
      </c>
      <c r="G32" s="11">
        <v>0</v>
      </c>
      <c r="H32" s="11">
        <v>0</v>
      </c>
      <c r="I32" s="11">
        <v>0</v>
      </c>
      <c r="J32" s="11">
        <v>0</v>
      </c>
      <c r="K32" s="11">
        <v>0</v>
      </c>
      <c r="L32" s="11">
        <v>0</v>
      </c>
      <c r="M32" s="11">
        <v>0</v>
      </c>
      <c r="N32" s="11"/>
      <c r="O32" s="11"/>
      <c r="P32" s="36"/>
      <c r="Q32" s="24">
        <f t="shared" si="6"/>
        <v>0</v>
      </c>
    </row>
    <row r="33" spans="1:19" s="25" customFormat="1" x14ac:dyDescent="0.2">
      <c r="A33" s="4" t="s">
        <v>27</v>
      </c>
      <c r="B33" s="4" t="s">
        <v>28</v>
      </c>
      <c r="C33" s="11">
        <f>SUM(C34:C37)</f>
        <v>19304784</v>
      </c>
      <c r="D33" s="11">
        <f>SUM(D34:D37)</f>
        <v>23051479.5</v>
      </c>
      <c r="E33" s="11">
        <f t="shared" ref="E33:G33" si="7">SUM(E34:E37)</f>
        <v>1421946.6700000002</v>
      </c>
      <c r="F33" s="11">
        <f t="shared" si="7"/>
        <v>1422463.1300000001</v>
      </c>
      <c r="G33" s="11">
        <f t="shared" si="7"/>
        <v>1436755.5899999999</v>
      </c>
      <c r="H33" s="11">
        <f t="shared" ref="H33:O33" si="8">SUM(H34:H37)</f>
        <v>1446808.2</v>
      </c>
      <c r="I33" s="67">
        <f t="shared" si="8"/>
        <v>1438095.9</v>
      </c>
      <c r="J33" s="67">
        <f t="shared" si="8"/>
        <v>1427887.1999999997</v>
      </c>
      <c r="K33" s="67">
        <f t="shared" si="8"/>
        <v>1433786.7</v>
      </c>
      <c r="L33" s="67">
        <f t="shared" si="8"/>
        <v>1446315.42</v>
      </c>
      <c r="M33" s="67">
        <f t="shared" si="8"/>
        <v>2490855.77</v>
      </c>
      <c r="N33" s="67">
        <f t="shared" si="8"/>
        <v>2467652.7799999998</v>
      </c>
      <c r="O33" s="67">
        <f t="shared" si="8"/>
        <v>2497368.75</v>
      </c>
      <c r="P33" s="11"/>
      <c r="Q33" s="24">
        <f>SUM(E33:P33)</f>
        <v>18929936.109999999</v>
      </c>
      <c r="S33" s="63"/>
    </row>
    <row r="34" spans="1:19" s="25" customFormat="1" x14ac:dyDescent="0.25">
      <c r="A34" s="4" t="s">
        <v>30</v>
      </c>
      <c r="B34" s="4" t="s">
        <v>29</v>
      </c>
      <c r="C34" s="61">
        <v>8878369</v>
      </c>
      <c r="D34" s="61">
        <v>10604429.5</v>
      </c>
      <c r="E34" s="24">
        <v>655166.09</v>
      </c>
      <c r="F34" s="24">
        <v>655321.94999999995</v>
      </c>
      <c r="G34" s="24">
        <v>662003.56999999995</v>
      </c>
      <c r="H34" s="64">
        <v>666849.54</v>
      </c>
      <c r="I34" s="67">
        <v>662808.24</v>
      </c>
      <c r="J34" s="24">
        <v>658105.21</v>
      </c>
      <c r="K34" s="65">
        <v>660823.04000000004</v>
      </c>
      <c r="L34" s="67">
        <v>666636.84</v>
      </c>
      <c r="M34" s="24">
        <v>1151047.26</v>
      </c>
      <c r="N34" s="24">
        <v>1140357.8999999999</v>
      </c>
      <c r="O34" s="24">
        <v>1153964.79</v>
      </c>
      <c r="P34" s="24"/>
      <c r="Q34" s="24">
        <f t="shared" ref="Q34:Q140" si="9">SUM(E34:P34)</f>
        <v>8733084.4299999997</v>
      </c>
    </row>
    <row r="35" spans="1:19" s="25" customFormat="1" x14ac:dyDescent="0.25">
      <c r="A35" s="4" t="s">
        <v>32</v>
      </c>
      <c r="B35" s="4" t="s">
        <v>31</v>
      </c>
      <c r="C35" s="61">
        <v>8890891</v>
      </c>
      <c r="D35" s="61">
        <v>10619386</v>
      </c>
      <c r="E35" s="24">
        <v>662835.68000000005</v>
      </c>
      <c r="F35" s="24">
        <v>662529.9</v>
      </c>
      <c r="G35" s="24">
        <v>669220.93999999994</v>
      </c>
      <c r="H35" s="64">
        <v>674073.74</v>
      </c>
      <c r="I35" s="67">
        <v>670026.74</v>
      </c>
      <c r="J35" s="24">
        <v>665317.06999999995</v>
      </c>
      <c r="K35" s="65">
        <v>668038.74</v>
      </c>
      <c r="L35" s="24">
        <v>673860.74</v>
      </c>
      <c r="M35" s="24">
        <v>1158954.3700000001</v>
      </c>
      <c r="N35" s="24">
        <v>1148249.94</v>
      </c>
      <c r="O35" s="24">
        <v>1161876.02</v>
      </c>
      <c r="P35" s="24"/>
      <c r="Q35" s="24">
        <f t="shared" si="9"/>
        <v>8814983.879999999</v>
      </c>
      <c r="S35" s="63"/>
    </row>
    <row r="36" spans="1:19" s="25" customFormat="1" x14ac:dyDescent="0.25">
      <c r="A36" s="4" t="s">
        <v>34</v>
      </c>
      <c r="B36" s="4" t="s">
        <v>33</v>
      </c>
      <c r="C36" s="61">
        <v>1502686</v>
      </c>
      <c r="D36" s="61">
        <v>1794826</v>
      </c>
      <c r="E36" s="24">
        <v>101722.84</v>
      </c>
      <c r="F36" s="24">
        <v>102389.22</v>
      </c>
      <c r="G36" s="24">
        <v>103309.02</v>
      </c>
      <c r="H36" s="64">
        <v>104129.21</v>
      </c>
      <c r="I36" s="67">
        <v>103505.21</v>
      </c>
      <c r="J36" s="24">
        <v>102709.21</v>
      </c>
      <c r="K36" s="65">
        <v>103169.21</v>
      </c>
      <c r="L36" s="24">
        <v>104062.13</v>
      </c>
      <c r="M36" s="24">
        <v>179098.43</v>
      </c>
      <c r="N36" s="24">
        <v>177289.23</v>
      </c>
      <c r="O36" s="24">
        <v>179772.23</v>
      </c>
      <c r="P36" s="24"/>
      <c r="Q36" s="24">
        <f>SUM(E36:P36)</f>
        <v>1361155.94</v>
      </c>
    </row>
    <row r="37" spans="1:19" s="25" customFormat="1" x14ac:dyDescent="0.25">
      <c r="A37" s="4" t="s">
        <v>36</v>
      </c>
      <c r="B37" s="4" t="s">
        <v>35</v>
      </c>
      <c r="C37" s="61">
        <v>32838</v>
      </c>
      <c r="D37" s="61">
        <v>32838</v>
      </c>
      <c r="E37" s="24">
        <v>2222.06</v>
      </c>
      <c r="F37" s="24">
        <v>2222.06</v>
      </c>
      <c r="G37" s="24">
        <v>2222.06</v>
      </c>
      <c r="H37" s="64">
        <v>1755.71</v>
      </c>
      <c r="I37" s="67">
        <v>1755.71</v>
      </c>
      <c r="J37" s="24">
        <v>1755.71</v>
      </c>
      <c r="K37" s="65">
        <v>1755.71</v>
      </c>
      <c r="L37" s="24">
        <v>1755.71</v>
      </c>
      <c r="M37" s="24">
        <v>1755.71</v>
      </c>
      <c r="N37" s="24">
        <v>1755.71</v>
      </c>
      <c r="O37" s="24">
        <v>1755.71</v>
      </c>
      <c r="P37" s="24"/>
      <c r="Q37" s="24">
        <f t="shared" si="9"/>
        <v>20711.859999999993</v>
      </c>
    </row>
    <row r="38" spans="1:19" s="22" customFormat="1" x14ac:dyDescent="0.2">
      <c r="A38" s="33">
        <v>2.2000000000000002</v>
      </c>
      <c r="B38" s="34" t="s">
        <v>37</v>
      </c>
      <c r="C38" s="35">
        <f>+C39+C62</f>
        <v>473280851</v>
      </c>
      <c r="D38" s="35">
        <f>D39+D46+D52+D55+D62+D64+D75+D88</f>
        <v>558809834.6099999</v>
      </c>
      <c r="E38" s="35">
        <f>+E39+E62</f>
        <v>39411680.109999999</v>
      </c>
      <c r="F38" s="35">
        <f>+F39+F62</f>
        <v>39401636.939999998</v>
      </c>
      <c r="G38" s="35">
        <f>+G39+G62+G75</f>
        <v>39525071.640000001</v>
      </c>
      <c r="H38" s="35">
        <f>+H39+H62+H75+H88+H46+H64</f>
        <v>41359058.610000007</v>
      </c>
      <c r="I38" s="35">
        <f>+I39+I62+I75+I88+I46+I64+I55</f>
        <v>41811463.140000008</v>
      </c>
      <c r="J38" s="35">
        <f>+J39+J62+J75+J88+J46+J64+J55</f>
        <v>44632229.940000005</v>
      </c>
      <c r="K38" s="35">
        <f>+K39+K62+K75+K88+K46+K64+K55</f>
        <v>42991695.650000006</v>
      </c>
      <c r="L38" s="35">
        <f>+L39+L62+L75+L88+L46+L64+L55+L52</f>
        <v>40770126.409999996</v>
      </c>
      <c r="M38" s="35">
        <f>+M39+M62+M75+M88+M46+M64+M55+M52+M60</f>
        <v>40908379.850000001</v>
      </c>
      <c r="N38" s="35">
        <f>+N39+N62+N75+N88+N46+N64+N55+N52+N60</f>
        <v>41643870.579999998</v>
      </c>
      <c r="O38" s="35">
        <f>+O39+O62+O75+O88+O46+O64+O55+O52+O60</f>
        <v>40500533.019999996</v>
      </c>
      <c r="P38" s="35"/>
      <c r="Q38" s="30">
        <f t="shared" si="9"/>
        <v>452955745.89000005</v>
      </c>
      <c r="R38" s="23"/>
    </row>
    <row r="39" spans="1:19" s="25" customFormat="1" x14ac:dyDescent="0.2">
      <c r="A39" s="4" t="s">
        <v>38</v>
      </c>
      <c r="B39" s="4" t="s">
        <v>39</v>
      </c>
      <c r="C39" s="11">
        <f>SUM(C40:C45)</f>
        <v>7982375</v>
      </c>
      <c r="D39" s="11">
        <f>D40+D41+D42+D43+D44+D45</f>
        <v>10065639.16</v>
      </c>
      <c r="E39" s="11">
        <f t="shared" ref="E39:J39" si="10">SUM(E40:E45)</f>
        <v>636807.11</v>
      </c>
      <c r="F39" s="11">
        <f t="shared" si="10"/>
        <v>626763.93999999994</v>
      </c>
      <c r="G39" s="11">
        <f t="shared" si="10"/>
        <v>624898.6399999999</v>
      </c>
      <c r="H39" s="11">
        <f t="shared" si="10"/>
        <v>793797.1399999999</v>
      </c>
      <c r="I39" s="11">
        <f t="shared" si="10"/>
        <v>717505.95</v>
      </c>
      <c r="J39" s="11">
        <f t="shared" si="10"/>
        <v>594325.74</v>
      </c>
      <c r="K39" s="11">
        <f>SUM(K40:K45)</f>
        <v>781245.27</v>
      </c>
      <c r="L39" s="11">
        <f>L40+L41+L42+L43+L44+L45</f>
        <v>831515.98</v>
      </c>
      <c r="M39" s="11">
        <f>M40+M41+M42+M43+M44+M45</f>
        <v>791993.64999999991</v>
      </c>
      <c r="N39" s="11">
        <f>N40+N41+N42+N43+N44+N45</f>
        <v>737573.75</v>
      </c>
      <c r="O39" s="11">
        <f>O40+O41+O42+O43+O44+O45</f>
        <v>571167.56000000006</v>
      </c>
      <c r="P39" s="11"/>
      <c r="Q39" s="24">
        <f>SUM(E39:P39)</f>
        <v>7707594.7300000004</v>
      </c>
      <c r="R39" s="66"/>
      <c r="S39" s="66"/>
    </row>
    <row r="40" spans="1:19" s="25" customFormat="1" ht="15" customHeight="1" x14ac:dyDescent="0.25">
      <c r="A40" s="4" t="s">
        <v>67</v>
      </c>
      <c r="B40" s="4" t="s">
        <v>66</v>
      </c>
      <c r="C40" s="53">
        <v>2315</v>
      </c>
      <c r="D40" s="53">
        <v>2315</v>
      </c>
      <c r="E40" s="24">
        <v>29.23</v>
      </c>
      <c r="F40" s="24">
        <v>11.64</v>
      </c>
      <c r="G40" s="24">
        <v>0</v>
      </c>
      <c r="H40" s="24">
        <v>0</v>
      </c>
      <c r="I40" s="68">
        <v>30</v>
      </c>
      <c r="J40" s="24">
        <v>0</v>
      </c>
      <c r="K40" s="24">
        <v>0</v>
      </c>
      <c r="L40" s="24">
        <v>0</v>
      </c>
      <c r="M40" s="24">
        <v>0</v>
      </c>
      <c r="N40" s="24"/>
      <c r="O40" s="24"/>
      <c r="P40" s="36"/>
      <c r="Q40" s="24">
        <f t="shared" ref="Q40:Q41" si="11">SUM(E40:P40)</f>
        <v>70.87</v>
      </c>
    </row>
    <row r="41" spans="1:19" s="25" customFormat="1" x14ac:dyDescent="0.25">
      <c r="A41" s="4" t="s">
        <v>41</v>
      </c>
      <c r="B41" s="4" t="s">
        <v>40</v>
      </c>
      <c r="C41" s="53">
        <v>1650000</v>
      </c>
      <c r="D41" s="53">
        <v>1650000</v>
      </c>
      <c r="E41" s="24">
        <v>295382.67</v>
      </c>
      <c r="F41" s="24">
        <v>124064.84</v>
      </c>
      <c r="G41" s="24">
        <v>122582.59</v>
      </c>
      <c r="H41" s="64">
        <v>121984.03</v>
      </c>
      <c r="I41" s="64">
        <v>124023.02</v>
      </c>
      <c r="J41" s="24">
        <v>120782.84</v>
      </c>
      <c r="K41" s="24">
        <v>135510.01999999999</v>
      </c>
      <c r="L41" s="24">
        <v>129835.98</v>
      </c>
      <c r="M41" s="24">
        <v>146763.22</v>
      </c>
      <c r="N41" s="24">
        <v>134946.14000000001</v>
      </c>
      <c r="O41" s="24">
        <v>72930.710000000006</v>
      </c>
      <c r="P41" s="24"/>
      <c r="Q41" s="24">
        <f t="shared" si="11"/>
        <v>1528806.06</v>
      </c>
      <c r="R41" s="63"/>
      <c r="S41" s="63"/>
    </row>
    <row r="42" spans="1:19" s="25" customFormat="1" x14ac:dyDescent="0.25">
      <c r="A42" s="4" t="s">
        <v>43</v>
      </c>
      <c r="B42" s="4" t="s">
        <v>42</v>
      </c>
      <c r="C42" s="53">
        <v>4402200</v>
      </c>
      <c r="D42" s="53">
        <v>4402200</v>
      </c>
      <c r="E42" s="24">
        <v>207645.42</v>
      </c>
      <c r="F42" s="24">
        <v>378991.35999999999</v>
      </c>
      <c r="G42" s="24">
        <v>376769.62</v>
      </c>
      <c r="H42" s="64">
        <v>331996.34000000003</v>
      </c>
      <c r="I42" s="64">
        <v>421037.68</v>
      </c>
      <c r="J42" s="24">
        <v>329880.64</v>
      </c>
      <c r="K42" s="24">
        <v>410141.92</v>
      </c>
      <c r="L42" s="24">
        <v>435565.41</v>
      </c>
      <c r="M42" s="24">
        <v>407349.26</v>
      </c>
      <c r="N42" s="24">
        <v>382494.5</v>
      </c>
      <c r="O42" s="24">
        <v>362324.76</v>
      </c>
      <c r="P42" s="24"/>
      <c r="Q42" s="24">
        <f t="shared" ref="Q42:Q44" si="12">SUM(E42:P42)</f>
        <v>4044196.91</v>
      </c>
      <c r="R42" s="63"/>
      <c r="S42" s="63"/>
    </row>
    <row r="43" spans="1:19" s="25" customFormat="1" x14ac:dyDescent="0.25">
      <c r="A43" s="4" t="s">
        <v>44</v>
      </c>
      <c r="B43" s="4" t="s">
        <v>45</v>
      </c>
      <c r="C43" s="53">
        <v>1874400</v>
      </c>
      <c r="D43" s="53">
        <v>1874400</v>
      </c>
      <c r="E43" s="24">
        <v>131482.79</v>
      </c>
      <c r="F43" s="24">
        <v>121305.1</v>
      </c>
      <c r="G43" s="24">
        <v>123161.43</v>
      </c>
      <c r="H43" s="64">
        <v>131605.57</v>
      </c>
      <c r="I43" s="64">
        <v>87843.57</v>
      </c>
      <c r="J43" s="24">
        <v>59094.58</v>
      </c>
      <c r="K43" s="24">
        <v>151010.65</v>
      </c>
      <c r="L43" s="24">
        <v>160321.59</v>
      </c>
      <c r="M43" s="24">
        <v>152294.49</v>
      </c>
      <c r="N43" s="24">
        <v>175719.27</v>
      </c>
      <c r="O43" s="24">
        <v>51329.41</v>
      </c>
      <c r="P43" s="24"/>
      <c r="Q43" s="11">
        <f t="shared" si="12"/>
        <v>1345168.45</v>
      </c>
      <c r="S43" s="63"/>
    </row>
    <row r="44" spans="1:19" s="25" customFormat="1" x14ac:dyDescent="0.25">
      <c r="A44" s="4" t="s">
        <v>47</v>
      </c>
      <c r="B44" s="4" t="s">
        <v>46</v>
      </c>
      <c r="C44" s="53">
        <v>19800</v>
      </c>
      <c r="D44" s="53">
        <v>19800</v>
      </c>
      <c r="E44" s="24"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v>626.4</v>
      </c>
      <c r="M44" s="24">
        <v>1008</v>
      </c>
      <c r="N44" s="24">
        <v>1008</v>
      </c>
      <c r="O44" s="24"/>
      <c r="P44" s="24"/>
      <c r="Q44" s="11">
        <f t="shared" si="12"/>
        <v>2642.4</v>
      </c>
      <c r="R44" s="63"/>
    </row>
    <row r="45" spans="1:19" s="25" customFormat="1" x14ac:dyDescent="0.25">
      <c r="A45" s="4" t="s">
        <v>49</v>
      </c>
      <c r="B45" s="69" t="s">
        <v>48</v>
      </c>
      <c r="C45" s="53">
        <v>33660</v>
      </c>
      <c r="D45" s="53">
        <v>2116924.16</v>
      </c>
      <c r="E45" s="24">
        <v>2267</v>
      </c>
      <c r="F45" s="24">
        <v>2391</v>
      </c>
      <c r="G45" s="24">
        <v>2385</v>
      </c>
      <c r="H45" s="64">
        <v>208211.20000000001</v>
      </c>
      <c r="I45" s="64">
        <v>84571.68</v>
      </c>
      <c r="J45" s="24">
        <v>84567.679999999993</v>
      </c>
      <c r="K45" s="24">
        <v>84582.68</v>
      </c>
      <c r="L45" s="24">
        <v>105166.6</v>
      </c>
      <c r="M45" s="24">
        <v>84578.68</v>
      </c>
      <c r="N45" s="24">
        <v>43405.84</v>
      </c>
      <c r="O45" s="24">
        <v>84582.68</v>
      </c>
      <c r="P45" s="24"/>
      <c r="Q45" s="24">
        <f>SUM(E45:P45)</f>
        <v>786710.04</v>
      </c>
    </row>
    <row r="46" spans="1:19" s="25" customFormat="1" x14ac:dyDescent="0.2">
      <c r="A46" s="4" t="s">
        <v>122</v>
      </c>
      <c r="B46" s="4" t="s">
        <v>130</v>
      </c>
      <c r="C46" s="11">
        <v>0</v>
      </c>
      <c r="D46" s="11">
        <f>SUM(D47:D51)</f>
        <v>1873973.7000000002</v>
      </c>
      <c r="E46" s="11">
        <v>0</v>
      </c>
      <c r="F46" s="11">
        <v>0</v>
      </c>
      <c r="G46" s="11">
        <v>0</v>
      </c>
      <c r="H46" s="11">
        <f>+H47+H50</f>
        <v>124448.70000000001</v>
      </c>
      <c r="I46" s="11">
        <v>0</v>
      </c>
      <c r="J46" s="11">
        <v>0</v>
      </c>
      <c r="K46" s="11">
        <v>697342.24</v>
      </c>
      <c r="L46" s="11">
        <f>+L47+L50</f>
        <v>0</v>
      </c>
      <c r="M46" s="11">
        <v>0</v>
      </c>
      <c r="N46" s="11"/>
      <c r="O46" s="11">
        <f>+O47+O50</f>
        <v>29525</v>
      </c>
      <c r="P46" s="11"/>
      <c r="Q46" s="24">
        <f>SUM(E46:P46)</f>
        <v>851315.94</v>
      </c>
      <c r="R46" s="63"/>
    </row>
    <row r="47" spans="1:19" s="25" customFormat="1" x14ac:dyDescent="0.2">
      <c r="A47" s="4" t="s">
        <v>253</v>
      </c>
      <c r="B47" s="4" t="s">
        <v>254</v>
      </c>
      <c r="C47" s="11">
        <v>0</v>
      </c>
      <c r="D47" s="64">
        <v>32321.599999999999</v>
      </c>
      <c r="E47" s="11">
        <v>0</v>
      </c>
      <c r="F47" s="11">
        <v>0</v>
      </c>
      <c r="G47" s="11">
        <v>0</v>
      </c>
      <c r="H47" s="64">
        <v>2796.6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/>
      <c r="O47" s="11">
        <v>29525</v>
      </c>
      <c r="P47" s="11"/>
      <c r="Q47" s="24">
        <f t="shared" ref="Q47:Q61" si="13">SUM(E47:P47)</f>
        <v>32321.599999999999</v>
      </c>
    </row>
    <row r="48" spans="1:19" s="25" customFormat="1" x14ac:dyDescent="0.2">
      <c r="A48" s="4" t="s">
        <v>350</v>
      </c>
      <c r="B48" s="4" t="s">
        <v>349</v>
      </c>
      <c r="C48" s="11">
        <v>0</v>
      </c>
      <c r="D48" s="64">
        <v>720000</v>
      </c>
      <c r="E48" s="11"/>
      <c r="F48" s="11"/>
      <c r="G48" s="11"/>
      <c r="H48" s="11">
        <v>0</v>
      </c>
      <c r="I48" s="11">
        <v>0</v>
      </c>
      <c r="J48" s="11">
        <v>0</v>
      </c>
      <c r="K48" s="11">
        <v>0</v>
      </c>
      <c r="L48" s="11">
        <v>0</v>
      </c>
      <c r="M48" s="11">
        <v>0</v>
      </c>
      <c r="N48" s="11"/>
      <c r="O48" s="11"/>
      <c r="P48" s="11"/>
      <c r="Q48" s="24"/>
    </row>
    <row r="49" spans="1:18" s="25" customFormat="1" x14ac:dyDescent="0.2">
      <c r="A49" s="4" t="s">
        <v>255</v>
      </c>
      <c r="B49" s="4" t="s">
        <v>256</v>
      </c>
      <c r="C49" s="11">
        <v>0</v>
      </c>
      <c r="D49" s="11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  <c r="J49" s="11">
        <v>0</v>
      </c>
      <c r="K49" s="11">
        <v>0</v>
      </c>
      <c r="L49" s="11">
        <v>0</v>
      </c>
      <c r="M49" s="11">
        <v>0</v>
      </c>
      <c r="N49" s="11" t="s">
        <v>378</v>
      </c>
      <c r="O49" s="11"/>
      <c r="P49" s="11"/>
      <c r="Q49" s="24">
        <f t="shared" si="13"/>
        <v>0</v>
      </c>
      <c r="R49" s="63"/>
    </row>
    <row r="50" spans="1:18" s="25" customFormat="1" x14ac:dyDescent="0.2">
      <c r="A50" s="4" t="s">
        <v>257</v>
      </c>
      <c r="B50" s="4" t="s">
        <v>258</v>
      </c>
      <c r="C50" s="11">
        <v>0</v>
      </c>
      <c r="D50" s="64">
        <v>1121652.1000000001</v>
      </c>
      <c r="E50" s="11"/>
      <c r="F50" s="11">
        <v>0</v>
      </c>
      <c r="G50" s="11">
        <v>0</v>
      </c>
      <c r="H50" s="64">
        <v>121652.1</v>
      </c>
      <c r="I50" s="11">
        <v>0</v>
      </c>
      <c r="J50" s="11">
        <v>0</v>
      </c>
      <c r="K50" s="11">
        <v>0</v>
      </c>
      <c r="L50" s="11">
        <v>0</v>
      </c>
      <c r="M50" s="11">
        <v>0</v>
      </c>
      <c r="N50" s="11"/>
      <c r="O50" s="11"/>
      <c r="P50" s="11"/>
      <c r="Q50" s="24">
        <f t="shared" si="13"/>
        <v>121652.1</v>
      </c>
    </row>
    <row r="51" spans="1:18" s="25" customFormat="1" x14ac:dyDescent="0.2">
      <c r="A51" s="4" t="s">
        <v>123</v>
      </c>
      <c r="B51" s="4" t="s">
        <v>131</v>
      </c>
      <c r="C51" s="11">
        <v>0</v>
      </c>
      <c r="D51" s="11">
        <v>0</v>
      </c>
      <c r="E51" s="11">
        <v>0</v>
      </c>
      <c r="F51" s="11">
        <v>0</v>
      </c>
      <c r="G51" s="11">
        <v>0</v>
      </c>
      <c r="H51" s="11">
        <v>0</v>
      </c>
      <c r="I51" s="11">
        <v>0</v>
      </c>
      <c r="J51" s="11">
        <v>0</v>
      </c>
      <c r="K51" s="11">
        <v>0</v>
      </c>
      <c r="L51" s="11">
        <v>0</v>
      </c>
      <c r="M51" s="11">
        <v>0</v>
      </c>
      <c r="N51" s="11"/>
      <c r="O51" s="11"/>
      <c r="P51" s="11"/>
      <c r="Q51" s="24">
        <f t="shared" si="13"/>
        <v>0</v>
      </c>
      <c r="R51" s="66"/>
    </row>
    <row r="52" spans="1:18" s="25" customFormat="1" x14ac:dyDescent="0.2">
      <c r="A52" s="4" t="s">
        <v>124</v>
      </c>
      <c r="B52" s="4" t="s">
        <v>132</v>
      </c>
      <c r="C52" s="11">
        <v>0</v>
      </c>
      <c r="D52" s="11">
        <f>D54+D53</f>
        <v>207000</v>
      </c>
      <c r="E52" s="11">
        <v>0</v>
      </c>
      <c r="F52" s="11"/>
      <c r="G52" s="11">
        <v>0</v>
      </c>
      <c r="H52" s="11">
        <v>0</v>
      </c>
      <c r="I52" s="11">
        <v>0</v>
      </c>
      <c r="J52" s="11">
        <v>0</v>
      </c>
      <c r="K52" s="11">
        <v>0</v>
      </c>
      <c r="L52" s="11">
        <f>L54</f>
        <v>31860</v>
      </c>
      <c r="M52" s="11">
        <v>0</v>
      </c>
      <c r="N52" s="11"/>
      <c r="O52" s="11"/>
      <c r="P52" s="11"/>
      <c r="Q52" s="24">
        <f t="shared" si="13"/>
        <v>31860</v>
      </c>
    </row>
    <row r="53" spans="1:18" s="25" customFormat="1" x14ac:dyDescent="0.2">
      <c r="A53" s="4" t="s">
        <v>380</v>
      </c>
      <c r="B53" s="4" t="s">
        <v>381</v>
      </c>
      <c r="C53" s="11"/>
      <c r="D53" s="11">
        <v>175000</v>
      </c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24"/>
    </row>
    <row r="54" spans="1:18" s="25" customFormat="1" x14ac:dyDescent="0.2">
      <c r="A54" s="1" t="s">
        <v>351</v>
      </c>
      <c r="B54" s="4" t="s">
        <v>352</v>
      </c>
      <c r="C54" s="11">
        <v>0</v>
      </c>
      <c r="D54" s="64">
        <v>32000</v>
      </c>
      <c r="E54" s="11"/>
      <c r="F54" s="11"/>
      <c r="G54" s="11"/>
      <c r="H54" s="11"/>
      <c r="I54" s="11">
        <v>0</v>
      </c>
      <c r="J54" s="11">
        <v>0</v>
      </c>
      <c r="K54" s="11">
        <v>0</v>
      </c>
      <c r="L54" s="11">
        <v>31860</v>
      </c>
      <c r="M54" s="11">
        <v>0</v>
      </c>
      <c r="N54" s="11"/>
      <c r="O54" s="11"/>
      <c r="P54" s="11"/>
      <c r="Q54" s="24"/>
    </row>
    <row r="55" spans="1:18" s="25" customFormat="1" x14ac:dyDescent="0.2">
      <c r="A55" s="4" t="s">
        <v>125</v>
      </c>
      <c r="B55" s="4" t="s">
        <v>133</v>
      </c>
      <c r="C55" s="11">
        <v>0</v>
      </c>
      <c r="D55" s="11">
        <f>D56+D58+D59+D57+D61</f>
        <v>11542171.859999999</v>
      </c>
      <c r="E55" s="11">
        <f>+E56+E59</f>
        <v>0</v>
      </c>
      <c r="F55" s="11"/>
      <c r="G55" s="11">
        <v>0</v>
      </c>
      <c r="H55" s="11">
        <v>0</v>
      </c>
      <c r="I55" s="11">
        <f>I60</f>
        <v>1127196.3500000001</v>
      </c>
      <c r="J55" s="11">
        <f>J60</f>
        <v>0</v>
      </c>
      <c r="K55" s="11">
        <f>K58</f>
        <v>994999.92</v>
      </c>
      <c r="L55" s="11">
        <f>L56</f>
        <v>510811.4</v>
      </c>
      <c r="M55" s="11">
        <f>M59</f>
        <v>35000</v>
      </c>
      <c r="N55" s="11">
        <f>N59</f>
        <v>35000</v>
      </c>
      <c r="O55" s="11">
        <v>72000</v>
      </c>
      <c r="P55" s="11"/>
      <c r="Q55" s="11">
        <f>+Q56+Q59</f>
        <v>580811.4</v>
      </c>
    </row>
    <row r="56" spans="1:18" s="25" customFormat="1" x14ac:dyDescent="0.2">
      <c r="A56" s="4" t="s">
        <v>259</v>
      </c>
      <c r="B56" s="4" t="s">
        <v>260</v>
      </c>
      <c r="C56" s="11"/>
      <c r="D56" s="64">
        <v>5012475.18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  <c r="J56" s="11">
        <v>0</v>
      </c>
      <c r="K56" s="11">
        <v>0</v>
      </c>
      <c r="L56" s="11">
        <v>510811.4</v>
      </c>
      <c r="M56" s="11">
        <v>0</v>
      </c>
      <c r="N56" s="11"/>
      <c r="O56" s="11"/>
      <c r="P56" s="11"/>
      <c r="Q56" s="24">
        <f t="shared" si="13"/>
        <v>510811.4</v>
      </c>
    </row>
    <row r="57" spans="1:18" s="25" customFormat="1" x14ac:dyDescent="0.2">
      <c r="A57" s="4" t="s">
        <v>365</v>
      </c>
      <c r="B57" s="4" t="s">
        <v>366</v>
      </c>
      <c r="C57" s="11"/>
      <c r="D57" s="64">
        <v>656596.76</v>
      </c>
      <c r="E57" s="11"/>
      <c r="F57" s="11"/>
      <c r="G57" s="11"/>
      <c r="H57" s="11"/>
      <c r="I57" s="11"/>
      <c r="J57" s="11"/>
      <c r="K57" s="11"/>
      <c r="L57" s="11">
        <v>0</v>
      </c>
      <c r="M57" s="11">
        <v>0</v>
      </c>
      <c r="N57" s="11"/>
      <c r="O57" s="11"/>
      <c r="P57" s="11"/>
      <c r="Q57" s="24"/>
    </row>
    <row r="58" spans="1:18" s="25" customFormat="1" x14ac:dyDescent="0.2">
      <c r="A58" s="4" t="s">
        <v>364</v>
      </c>
      <c r="B58" s="4" t="s">
        <v>353</v>
      </c>
      <c r="C58" s="11"/>
      <c r="D58" s="64">
        <v>3492999.92</v>
      </c>
      <c r="E58" s="11"/>
      <c r="F58" s="11"/>
      <c r="G58" s="11"/>
      <c r="H58" s="11"/>
      <c r="I58" s="11">
        <v>0</v>
      </c>
      <c r="J58" s="11">
        <v>0</v>
      </c>
      <c r="K58" s="11">
        <v>994999.92</v>
      </c>
      <c r="L58" s="11">
        <v>0</v>
      </c>
      <c r="M58" s="11">
        <v>0</v>
      </c>
      <c r="N58" s="11"/>
      <c r="O58" s="11"/>
      <c r="P58" s="11"/>
      <c r="Q58" s="24"/>
    </row>
    <row r="59" spans="1:18" s="25" customFormat="1" ht="33" customHeight="1" x14ac:dyDescent="0.2">
      <c r="A59" s="4" t="s">
        <v>261</v>
      </c>
      <c r="B59" s="4" t="s">
        <v>262</v>
      </c>
      <c r="C59" s="11">
        <v>0</v>
      </c>
      <c r="D59" s="11">
        <v>167700</v>
      </c>
      <c r="E59" s="11">
        <v>0</v>
      </c>
      <c r="F59" s="11"/>
      <c r="G59" s="11">
        <v>0</v>
      </c>
      <c r="H59" s="11">
        <v>0</v>
      </c>
      <c r="I59" s="11">
        <v>0</v>
      </c>
      <c r="J59" s="11">
        <v>0</v>
      </c>
      <c r="K59" s="11">
        <v>0</v>
      </c>
      <c r="L59" s="11">
        <v>0</v>
      </c>
      <c r="M59" s="11">
        <v>35000</v>
      </c>
      <c r="N59" s="11">
        <v>35000</v>
      </c>
      <c r="O59" s="11"/>
      <c r="P59" s="11"/>
      <c r="Q59" s="24">
        <f t="shared" si="13"/>
        <v>70000</v>
      </c>
    </row>
    <row r="60" spans="1:18" s="25" customFormat="1" x14ac:dyDescent="0.2">
      <c r="A60" s="4" t="s">
        <v>345</v>
      </c>
      <c r="B60" s="4" t="s">
        <v>347</v>
      </c>
      <c r="C60" s="11">
        <v>0</v>
      </c>
      <c r="D60" s="11">
        <f>D61</f>
        <v>2212400</v>
      </c>
      <c r="E60" s="11">
        <v>0</v>
      </c>
      <c r="F60" s="11">
        <v>0</v>
      </c>
      <c r="G60" s="11">
        <v>0</v>
      </c>
      <c r="H60" s="11">
        <v>0</v>
      </c>
      <c r="I60" s="11">
        <f>I61</f>
        <v>1127196.3500000001</v>
      </c>
      <c r="J60" s="11">
        <f>J61</f>
        <v>0</v>
      </c>
      <c r="K60" s="11">
        <v>0</v>
      </c>
      <c r="L60" s="11">
        <v>0</v>
      </c>
      <c r="M60" s="11">
        <f>M61</f>
        <v>305076</v>
      </c>
      <c r="N60" s="11">
        <f>N61</f>
        <v>222782.82</v>
      </c>
      <c r="O60" s="11">
        <f>O61</f>
        <v>262895.98</v>
      </c>
      <c r="P60" s="11">
        <v>0</v>
      </c>
      <c r="Q60" s="24">
        <f>SUM(E60:P60)</f>
        <v>1917951.1500000001</v>
      </c>
    </row>
    <row r="61" spans="1:18" s="25" customFormat="1" x14ac:dyDescent="0.2">
      <c r="A61" s="4" t="s">
        <v>346</v>
      </c>
      <c r="B61" s="4" t="s">
        <v>348</v>
      </c>
      <c r="C61" s="11">
        <v>0</v>
      </c>
      <c r="D61" s="64">
        <v>2212400</v>
      </c>
      <c r="E61" s="11">
        <v>0</v>
      </c>
      <c r="F61" s="11">
        <v>0</v>
      </c>
      <c r="G61" s="11">
        <v>0</v>
      </c>
      <c r="H61" s="11">
        <v>0</v>
      </c>
      <c r="I61" s="64">
        <v>1127196.3500000001</v>
      </c>
      <c r="J61" s="11">
        <v>0</v>
      </c>
      <c r="K61" s="11"/>
      <c r="L61" s="11"/>
      <c r="M61" s="11">
        <v>305076</v>
      </c>
      <c r="N61" s="11">
        <v>222782.82</v>
      </c>
      <c r="O61" s="11">
        <v>262895.98</v>
      </c>
      <c r="P61" s="11"/>
      <c r="Q61" s="24">
        <f t="shared" si="13"/>
        <v>1917951.1500000001</v>
      </c>
    </row>
    <row r="62" spans="1:18" s="25" customFormat="1" x14ac:dyDescent="0.2">
      <c r="A62" s="4" t="s">
        <v>126</v>
      </c>
      <c r="B62" s="4" t="s">
        <v>134</v>
      </c>
      <c r="C62" s="11">
        <f t="shared" ref="C62:H62" si="14">+C63</f>
        <v>465298476</v>
      </c>
      <c r="D62" s="11">
        <f>+D63</f>
        <v>465548734.05000001</v>
      </c>
      <c r="E62" s="11">
        <f t="shared" si="14"/>
        <v>38774873</v>
      </c>
      <c r="F62" s="11">
        <f t="shared" si="14"/>
        <v>38774873</v>
      </c>
      <c r="G62" s="11">
        <f t="shared" si="14"/>
        <v>38774873</v>
      </c>
      <c r="H62" s="11">
        <f t="shared" si="14"/>
        <v>38774873</v>
      </c>
      <c r="I62" s="11">
        <f t="shared" ref="I62:O62" si="15">+I63</f>
        <v>38774873</v>
      </c>
      <c r="J62" s="11">
        <f t="shared" si="15"/>
        <v>38774873</v>
      </c>
      <c r="K62" s="11">
        <f t="shared" si="15"/>
        <v>38774873</v>
      </c>
      <c r="L62" s="11">
        <f t="shared" si="15"/>
        <v>38774873</v>
      </c>
      <c r="M62" s="11">
        <f t="shared" si="15"/>
        <v>38774873</v>
      </c>
      <c r="N62" s="11">
        <f t="shared" si="15"/>
        <v>38903068.700000003</v>
      </c>
      <c r="O62" s="11">
        <f t="shared" si="15"/>
        <v>38887833.799999997</v>
      </c>
      <c r="P62" s="11"/>
      <c r="Q62" s="11">
        <f>SUM(E62:P62)</f>
        <v>426764759.5</v>
      </c>
    </row>
    <row r="63" spans="1:18" s="25" customFormat="1" x14ac:dyDescent="0.2">
      <c r="A63" s="4" t="s">
        <v>219</v>
      </c>
      <c r="B63" s="4" t="s">
        <v>220</v>
      </c>
      <c r="C63" s="11">
        <v>465298476</v>
      </c>
      <c r="D63" s="11">
        <v>465548734.05000001</v>
      </c>
      <c r="E63" s="11">
        <v>38774873</v>
      </c>
      <c r="F63" s="11">
        <v>38774873</v>
      </c>
      <c r="G63" s="11">
        <v>38774873</v>
      </c>
      <c r="H63" s="64">
        <v>38774873</v>
      </c>
      <c r="I63" s="64">
        <v>38774873</v>
      </c>
      <c r="J63" s="11">
        <v>38774873</v>
      </c>
      <c r="K63" s="11">
        <v>38774873</v>
      </c>
      <c r="L63" s="11">
        <v>38774873</v>
      </c>
      <c r="M63" s="11">
        <v>38774873</v>
      </c>
      <c r="N63" s="11">
        <v>38903068.700000003</v>
      </c>
      <c r="O63" s="11">
        <v>38887833.799999997</v>
      </c>
      <c r="P63" s="11"/>
      <c r="Q63" s="11">
        <f>SUM(E63:P63)</f>
        <v>426764759.5</v>
      </c>
      <c r="R63" s="59"/>
    </row>
    <row r="64" spans="1:18" s="25" customFormat="1" ht="30" x14ac:dyDescent="0.2">
      <c r="A64" s="4" t="s">
        <v>127</v>
      </c>
      <c r="B64" s="4" t="s">
        <v>135</v>
      </c>
      <c r="C64" s="11">
        <v>0</v>
      </c>
      <c r="D64" s="11">
        <f>+D66+D67+D71+D73+D661+D65+D68+D72</f>
        <v>9227995.75</v>
      </c>
      <c r="E64" s="11">
        <f>D64-9227995.75</f>
        <v>0</v>
      </c>
      <c r="F64" s="11">
        <v>0</v>
      </c>
      <c r="G64" s="11">
        <v>0</v>
      </c>
      <c r="H64" s="11">
        <f>SUM(H65:H74)</f>
        <v>215252.52000000002</v>
      </c>
      <c r="I64" s="11">
        <f t="shared" ref="I64" si="16">SUM(I65:I74)</f>
        <v>93087.84</v>
      </c>
      <c r="J64" s="11">
        <f>SUM(J65:J74)</f>
        <v>1686120.03</v>
      </c>
      <c r="K64" s="11">
        <f>SUM(K65:K74)</f>
        <v>1406941.14</v>
      </c>
      <c r="L64" s="11">
        <f>L71</f>
        <v>4602</v>
      </c>
      <c r="M64" s="11">
        <f>M71+M65</f>
        <v>151351.39000000001</v>
      </c>
      <c r="N64" s="11">
        <f>N71+N65</f>
        <v>93957.69</v>
      </c>
      <c r="O64" s="11">
        <f>O71+O65</f>
        <v>13415.26</v>
      </c>
      <c r="P64" s="11"/>
      <c r="Q64" s="11">
        <f>SUM(E64:P64)</f>
        <v>3664727.87</v>
      </c>
    </row>
    <row r="65" spans="1:18" s="25" customFormat="1" ht="35.25" customHeight="1" x14ac:dyDescent="0.2">
      <c r="A65" s="4" t="s">
        <v>233</v>
      </c>
      <c r="B65" s="4" t="s">
        <v>236</v>
      </c>
      <c r="C65" s="11">
        <v>0</v>
      </c>
      <c r="D65" s="64">
        <v>1488057.26</v>
      </c>
      <c r="E65" s="11">
        <v>0</v>
      </c>
      <c r="F65" s="11">
        <v>0</v>
      </c>
      <c r="G65" s="11">
        <v>0</v>
      </c>
      <c r="H65" s="64">
        <v>0</v>
      </c>
      <c r="I65" s="11">
        <v>0</v>
      </c>
      <c r="J65" s="11">
        <v>1399244</v>
      </c>
      <c r="K65" s="11">
        <v>0</v>
      </c>
      <c r="L65" s="11">
        <v>0</v>
      </c>
      <c r="M65" s="11">
        <v>146749.39000000001</v>
      </c>
      <c r="N65" s="11">
        <v>89355.69</v>
      </c>
      <c r="O65" s="11">
        <v>8813.26</v>
      </c>
      <c r="P65" s="11"/>
      <c r="Q65" s="11">
        <f>SUM(E65:P65)</f>
        <v>1644162.34</v>
      </c>
      <c r="R65" s="63"/>
    </row>
    <row r="66" spans="1:18" s="25" customFormat="1" ht="30" x14ac:dyDescent="0.2">
      <c r="A66" s="4" t="s">
        <v>234</v>
      </c>
      <c r="B66" s="4" t="s">
        <v>237</v>
      </c>
      <c r="C66" s="11">
        <v>0</v>
      </c>
      <c r="D66" s="64">
        <v>586999.93000000005</v>
      </c>
      <c r="E66" s="11">
        <v>0</v>
      </c>
      <c r="F66" s="11">
        <v>0</v>
      </c>
      <c r="G66" s="11">
        <v>0</v>
      </c>
      <c r="H66" s="11">
        <v>146749.98000000001</v>
      </c>
      <c r="I66" s="11">
        <v>0</v>
      </c>
      <c r="J66" s="11">
        <v>0</v>
      </c>
      <c r="K66" s="11">
        <v>0</v>
      </c>
      <c r="L66" s="11">
        <v>0</v>
      </c>
      <c r="M66" s="11">
        <v>0</v>
      </c>
      <c r="N66" s="11"/>
      <c r="O66" s="11"/>
      <c r="P66" s="11"/>
      <c r="Q66" s="11">
        <f>SUM(E66:P66)</f>
        <v>146749.98000000001</v>
      </c>
    </row>
    <row r="67" spans="1:18" s="25" customFormat="1" ht="30" x14ac:dyDescent="0.2">
      <c r="A67" s="4" t="s">
        <v>235</v>
      </c>
      <c r="B67" s="4" t="s">
        <v>238</v>
      </c>
      <c r="C67" s="11">
        <v>0</v>
      </c>
      <c r="D67" s="64">
        <v>1500000</v>
      </c>
      <c r="E67" s="11">
        <v>0</v>
      </c>
      <c r="F67" s="11">
        <v>0</v>
      </c>
      <c r="G67" s="11">
        <v>0</v>
      </c>
      <c r="H67" s="11">
        <v>0</v>
      </c>
      <c r="I67" s="11">
        <v>0</v>
      </c>
      <c r="J67" s="11">
        <v>0</v>
      </c>
      <c r="K67" s="11">
        <v>1402339.14</v>
      </c>
      <c r="L67" s="11">
        <v>0</v>
      </c>
      <c r="M67" s="11">
        <v>0</v>
      </c>
      <c r="N67" s="11"/>
      <c r="O67" s="11"/>
      <c r="P67" s="11"/>
      <c r="Q67" s="11">
        <f t="shared" ref="Q67:Q89" si="17">SUM(E67:P67)</f>
        <v>1402339.14</v>
      </c>
    </row>
    <row r="68" spans="1:18" s="25" customFormat="1" ht="30" x14ac:dyDescent="0.2">
      <c r="A68" s="4" t="s">
        <v>239</v>
      </c>
      <c r="B68" s="4" t="s">
        <v>246</v>
      </c>
      <c r="C68" s="11">
        <v>0</v>
      </c>
      <c r="D68" s="64">
        <v>478000</v>
      </c>
      <c r="E68" s="11">
        <v>0</v>
      </c>
      <c r="F68" s="11">
        <v>0</v>
      </c>
      <c r="G68" s="11">
        <v>0</v>
      </c>
      <c r="H68" s="55">
        <v>0</v>
      </c>
      <c r="I68" s="57">
        <v>0</v>
      </c>
      <c r="J68" s="11">
        <v>0</v>
      </c>
      <c r="K68" s="59">
        <v>0</v>
      </c>
      <c r="L68" s="11">
        <v>0</v>
      </c>
      <c r="M68" s="11">
        <v>0</v>
      </c>
      <c r="N68" s="11"/>
      <c r="O68" s="11">
        <v>4602</v>
      </c>
      <c r="P68" s="11"/>
      <c r="Q68" s="11">
        <f>SUM(E68:P68)</f>
        <v>4602</v>
      </c>
    </row>
    <row r="69" spans="1:18" s="25" customFormat="1" ht="30" x14ac:dyDescent="0.2">
      <c r="A69" s="4" t="s">
        <v>240</v>
      </c>
      <c r="B69" s="4" t="s">
        <v>247</v>
      </c>
      <c r="C69" s="11">
        <v>0</v>
      </c>
      <c r="D69" s="11">
        <v>0</v>
      </c>
      <c r="E69" s="11">
        <v>0</v>
      </c>
      <c r="F69" s="11">
        <v>0</v>
      </c>
      <c r="G69" s="11">
        <v>0</v>
      </c>
      <c r="H69" s="11">
        <v>0</v>
      </c>
      <c r="I69" s="11">
        <v>0</v>
      </c>
      <c r="J69" s="11">
        <v>0</v>
      </c>
      <c r="K69" s="11">
        <v>0</v>
      </c>
      <c r="L69" s="11">
        <v>0</v>
      </c>
      <c r="M69" s="11">
        <v>0</v>
      </c>
      <c r="N69" s="11"/>
      <c r="O69" s="11"/>
      <c r="P69" s="11"/>
      <c r="Q69" s="11">
        <f t="shared" si="17"/>
        <v>0</v>
      </c>
    </row>
    <row r="70" spans="1:18" s="25" customFormat="1" ht="30" x14ac:dyDescent="0.2">
      <c r="A70" s="4" t="s">
        <v>241</v>
      </c>
      <c r="B70" s="4" t="s">
        <v>248</v>
      </c>
      <c r="C70" s="11">
        <v>0</v>
      </c>
      <c r="D70" s="11">
        <v>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  <c r="J70" s="11">
        <v>0</v>
      </c>
      <c r="K70" s="11">
        <v>0</v>
      </c>
      <c r="L70" s="11">
        <v>0</v>
      </c>
      <c r="M70" s="11">
        <v>0</v>
      </c>
      <c r="N70" s="11"/>
      <c r="O70" s="11"/>
      <c r="P70" s="11"/>
      <c r="Q70" s="11">
        <f t="shared" si="17"/>
        <v>0</v>
      </c>
    </row>
    <row r="71" spans="1:18" s="72" customFormat="1" ht="30" x14ac:dyDescent="0.25">
      <c r="A71" s="70" t="s">
        <v>242</v>
      </c>
      <c r="B71" s="70" t="s">
        <v>249</v>
      </c>
      <c r="C71" s="56">
        <v>0</v>
      </c>
      <c r="D71" s="71">
        <v>4324844.0199999996</v>
      </c>
      <c r="E71" s="56">
        <v>0</v>
      </c>
      <c r="F71" s="56">
        <v>0</v>
      </c>
      <c r="G71" s="56">
        <v>0</v>
      </c>
      <c r="H71" s="71">
        <v>18408</v>
      </c>
      <c r="I71" s="71">
        <v>93087.84</v>
      </c>
      <c r="J71" s="56">
        <v>286876.03000000003</v>
      </c>
      <c r="K71" s="56">
        <v>4602</v>
      </c>
      <c r="L71" s="56">
        <v>4602</v>
      </c>
      <c r="M71" s="56">
        <v>4602</v>
      </c>
      <c r="N71" s="56">
        <v>4602</v>
      </c>
      <c r="O71" s="56">
        <v>4602</v>
      </c>
      <c r="P71" s="56"/>
      <c r="Q71" s="56">
        <f t="shared" si="17"/>
        <v>421381.87</v>
      </c>
    </row>
    <row r="72" spans="1:18" s="25" customFormat="1" ht="30" x14ac:dyDescent="0.2">
      <c r="A72" s="4" t="s">
        <v>243</v>
      </c>
      <c r="B72" s="4" t="s">
        <v>250</v>
      </c>
      <c r="C72" s="11">
        <v>0</v>
      </c>
      <c r="D72" s="64">
        <v>800000</v>
      </c>
      <c r="E72" s="11">
        <v>0</v>
      </c>
      <c r="F72" s="11">
        <v>0</v>
      </c>
      <c r="G72" s="11">
        <v>0</v>
      </c>
      <c r="H72" s="11">
        <v>0</v>
      </c>
      <c r="I72" s="11">
        <v>0</v>
      </c>
      <c r="J72" s="11">
        <v>0</v>
      </c>
      <c r="K72" s="11">
        <v>0</v>
      </c>
      <c r="L72" s="11">
        <v>0</v>
      </c>
      <c r="M72" s="11">
        <v>0</v>
      </c>
      <c r="N72" s="11"/>
      <c r="O72" s="11"/>
      <c r="P72" s="11"/>
      <c r="Q72" s="11">
        <f t="shared" si="17"/>
        <v>0</v>
      </c>
    </row>
    <row r="73" spans="1:18" s="72" customFormat="1" ht="30" x14ac:dyDescent="0.25">
      <c r="A73" s="70" t="s">
        <v>244</v>
      </c>
      <c r="B73" s="70" t="s">
        <v>251</v>
      </c>
      <c r="C73" s="56">
        <v>0</v>
      </c>
      <c r="D73" s="71">
        <v>50094.54</v>
      </c>
      <c r="E73" s="56">
        <v>0</v>
      </c>
      <c r="F73" s="56">
        <v>0</v>
      </c>
      <c r="G73" s="56">
        <v>0</v>
      </c>
      <c r="H73" s="71">
        <v>50094.54</v>
      </c>
      <c r="I73" s="56">
        <v>0</v>
      </c>
      <c r="J73" s="56">
        <v>0</v>
      </c>
      <c r="K73" s="56">
        <v>0</v>
      </c>
      <c r="L73" s="56">
        <v>0</v>
      </c>
      <c r="M73" s="56">
        <v>0</v>
      </c>
      <c r="N73" s="56"/>
      <c r="O73" s="56"/>
      <c r="P73" s="56"/>
      <c r="Q73" s="56">
        <f>SUM(E73:P73)</f>
        <v>50094.54</v>
      </c>
    </row>
    <row r="74" spans="1:18" s="25" customFormat="1" ht="30" x14ac:dyDescent="0.2">
      <c r="A74" s="4" t="s">
        <v>245</v>
      </c>
      <c r="B74" s="4" t="s">
        <v>252</v>
      </c>
      <c r="C74" s="11">
        <v>0</v>
      </c>
      <c r="D74" s="11"/>
      <c r="E74" s="11">
        <v>0</v>
      </c>
      <c r="F74" s="11">
        <v>0</v>
      </c>
      <c r="G74" s="11">
        <v>0</v>
      </c>
      <c r="H74" s="11">
        <v>0</v>
      </c>
      <c r="I74" s="11">
        <v>0</v>
      </c>
      <c r="J74" s="11">
        <v>0</v>
      </c>
      <c r="K74" s="11">
        <v>0</v>
      </c>
      <c r="L74" s="11">
        <v>0</v>
      </c>
      <c r="M74" s="11">
        <v>0</v>
      </c>
      <c r="N74" s="11"/>
      <c r="O74" s="11"/>
      <c r="P74" s="11"/>
      <c r="Q74" s="11">
        <f t="shared" si="17"/>
        <v>0</v>
      </c>
    </row>
    <row r="75" spans="1:18" s="25" customFormat="1" ht="30" x14ac:dyDescent="0.2">
      <c r="A75" s="4" t="s">
        <v>128</v>
      </c>
      <c r="B75" s="4" t="s">
        <v>136</v>
      </c>
      <c r="C75" s="11">
        <v>0</v>
      </c>
      <c r="D75" s="11">
        <f>D76+D77+D78+D79+D80+D81+D83+D84+D85+D86+D87+D82</f>
        <v>52212858.410000004</v>
      </c>
      <c r="E75" s="11">
        <f>D75-52212858.41</f>
        <v>0</v>
      </c>
      <c r="F75" s="11"/>
      <c r="G75" s="11">
        <f t="shared" ref="G75:M75" si="18">SUM(G78:G87)</f>
        <v>125300</v>
      </c>
      <c r="H75" s="11">
        <f t="shared" si="18"/>
        <v>53100</v>
      </c>
      <c r="I75" s="11">
        <f t="shared" si="18"/>
        <v>1098800</v>
      </c>
      <c r="J75" s="11">
        <f t="shared" si="18"/>
        <v>3570000</v>
      </c>
      <c r="K75" s="11">
        <f t="shared" si="18"/>
        <v>0</v>
      </c>
      <c r="L75" s="11">
        <f t="shared" si="18"/>
        <v>131400</v>
      </c>
      <c r="M75" s="11">
        <f t="shared" si="18"/>
        <v>3085.7</v>
      </c>
      <c r="N75" s="11">
        <f>N76+N77+N86</f>
        <v>1620984.6199999999</v>
      </c>
      <c r="O75" s="11">
        <f>O76+O77+O86</f>
        <v>650836.25</v>
      </c>
      <c r="P75" s="11"/>
      <c r="Q75" s="11">
        <f t="shared" si="17"/>
        <v>7253506.5700000003</v>
      </c>
    </row>
    <row r="76" spans="1:18" s="25" customFormat="1" x14ac:dyDescent="0.2">
      <c r="A76" s="4" t="s">
        <v>367</v>
      </c>
      <c r="B76" s="4" t="s">
        <v>370</v>
      </c>
      <c r="C76" s="11"/>
      <c r="D76" s="11">
        <v>41588273.600000001</v>
      </c>
      <c r="E76" s="11"/>
      <c r="F76" s="11"/>
      <c r="G76" s="11"/>
      <c r="H76" s="11"/>
      <c r="I76" s="11"/>
      <c r="J76" s="11"/>
      <c r="K76" s="11"/>
      <c r="L76" s="11"/>
      <c r="M76" s="11">
        <v>0</v>
      </c>
      <c r="N76" s="11">
        <v>1136512.7</v>
      </c>
      <c r="O76" s="11"/>
      <c r="P76" s="11"/>
      <c r="Q76" s="11"/>
    </row>
    <row r="77" spans="1:18" s="25" customFormat="1" x14ac:dyDescent="0.2">
      <c r="A77" s="4" t="s">
        <v>368</v>
      </c>
      <c r="B77" s="4" t="s">
        <v>369</v>
      </c>
      <c r="C77" s="11"/>
      <c r="D77" s="11">
        <v>935067.15</v>
      </c>
      <c r="E77" s="11"/>
      <c r="F77" s="11"/>
      <c r="G77" s="11"/>
      <c r="H77" s="11"/>
      <c r="I77" s="11"/>
      <c r="J77" s="11"/>
      <c r="K77" s="11"/>
      <c r="L77" s="11"/>
      <c r="M77" s="11">
        <v>0</v>
      </c>
      <c r="N77" s="11">
        <v>445500</v>
      </c>
      <c r="O77" s="11">
        <v>356400</v>
      </c>
      <c r="P77" s="11"/>
      <c r="Q77" s="11"/>
    </row>
    <row r="78" spans="1:18" s="25" customFormat="1" x14ac:dyDescent="0.2">
      <c r="A78" s="4" t="s">
        <v>263</v>
      </c>
      <c r="B78" s="4" t="s">
        <v>264</v>
      </c>
      <c r="C78" s="11">
        <v>0</v>
      </c>
      <c r="D78" s="64">
        <v>729240</v>
      </c>
      <c r="E78" s="11">
        <v>0</v>
      </c>
      <c r="F78" s="11">
        <v>0</v>
      </c>
      <c r="G78" s="11">
        <v>0</v>
      </c>
      <c r="H78" s="11">
        <v>0</v>
      </c>
      <c r="I78" s="11">
        <v>0</v>
      </c>
      <c r="J78" s="11">
        <v>0</v>
      </c>
      <c r="K78" s="11">
        <v>0</v>
      </c>
      <c r="L78" s="11">
        <v>0</v>
      </c>
      <c r="M78" s="11">
        <v>3085.7</v>
      </c>
      <c r="N78" s="11"/>
      <c r="O78" s="11"/>
      <c r="P78" s="11"/>
      <c r="Q78" s="11">
        <f t="shared" si="17"/>
        <v>3085.7</v>
      </c>
    </row>
    <row r="79" spans="1:18" s="25" customFormat="1" x14ac:dyDescent="0.2">
      <c r="A79" s="4" t="s">
        <v>265</v>
      </c>
      <c r="B79" s="4" t="s">
        <v>266</v>
      </c>
      <c r="C79" s="11">
        <v>0</v>
      </c>
      <c r="D79" s="64">
        <v>34000</v>
      </c>
      <c r="E79" s="11">
        <v>0</v>
      </c>
      <c r="F79" s="11">
        <v>0</v>
      </c>
      <c r="G79" s="11">
        <v>0</v>
      </c>
      <c r="H79" s="11">
        <v>0</v>
      </c>
      <c r="I79" s="11">
        <v>0</v>
      </c>
      <c r="J79" s="11">
        <v>0</v>
      </c>
      <c r="K79" s="11">
        <v>0</v>
      </c>
      <c r="L79" s="11">
        <v>0</v>
      </c>
      <c r="M79" s="11">
        <v>0</v>
      </c>
      <c r="N79" s="11"/>
      <c r="O79" s="11"/>
      <c r="P79" s="11"/>
      <c r="Q79" s="11">
        <f t="shared" si="17"/>
        <v>0</v>
      </c>
    </row>
    <row r="80" spans="1:18" s="25" customFormat="1" x14ac:dyDescent="0.2">
      <c r="A80" s="4" t="s">
        <v>267</v>
      </c>
      <c r="B80" s="4" t="s">
        <v>268</v>
      </c>
      <c r="C80" s="11">
        <v>0</v>
      </c>
      <c r="D80" s="11">
        <v>106200</v>
      </c>
      <c r="E80" s="11">
        <v>0</v>
      </c>
      <c r="F80" s="11">
        <v>0</v>
      </c>
      <c r="G80" s="11">
        <v>0</v>
      </c>
      <c r="H80" s="11">
        <v>53100</v>
      </c>
      <c r="I80" s="11">
        <v>0</v>
      </c>
      <c r="J80" s="11">
        <v>0</v>
      </c>
      <c r="K80" s="11">
        <v>0</v>
      </c>
      <c r="L80" s="11">
        <v>0</v>
      </c>
      <c r="M80" s="11">
        <v>0</v>
      </c>
      <c r="N80" s="11"/>
      <c r="O80" s="11"/>
      <c r="P80" s="11"/>
      <c r="Q80" s="11">
        <f t="shared" si="17"/>
        <v>53100</v>
      </c>
    </row>
    <row r="81" spans="1:19" s="25" customFormat="1" x14ac:dyDescent="0.2">
      <c r="A81" s="4" t="s">
        <v>269</v>
      </c>
      <c r="B81" s="4" t="s">
        <v>270</v>
      </c>
      <c r="C81" s="11">
        <v>0</v>
      </c>
      <c r="D81" s="11">
        <v>106300</v>
      </c>
      <c r="E81" s="11">
        <v>0</v>
      </c>
      <c r="F81" s="11">
        <v>0</v>
      </c>
      <c r="G81" s="11">
        <v>41300</v>
      </c>
      <c r="H81" s="64">
        <v>0</v>
      </c>
      <c r="I81" s="64"/>
      <c r="J81" s="11">
        <v>0</v>
      </c>
      <c r="K81" s="11">
        <v>0</v>
      </c>
      <c r="L81" s="11">
        <v>0</v>
      </c>
      <c r="M81" s="11">
        <v>0</v>
      </c>
      <c r="N81" s="11"/>
      <c r="O81" s="11"/>
      <c r="P81" s="11"/>
      <c r="Q81" s="11">
        <f t="shared" si="17"/>
        <v>41300</v>
      </c>
    </row>
    <row r="82" spans="1:19" s="25" customFormat="1" x14ac:dyDescent="0.2">
      <c r="A82" s="4" t="s">
        <v>382</v>
      </c>
      <c r="B82" s="4" t="s">
        <v>383</v>
      </c>
      <c r="C82" s="11"/>
      <c r="D82" s="11">
        <v>150000</v>
      </c>
      <c r="E82" s="11"/>
      <c r="F82" s="11"/>
      <c r="G82" s="11"/>
      <c r="H82" s="64"/>
      <c r="I82" s="64"/>
      <c r="J82" s="11"/>
      <c r="K82" s="11"/>
      <c r="L82" s="11"/>
      <c r="M82" s="11"/>
      <c r="N82" s="11"/>
      <c r="O82" s="11"/>
      <c r="P82" s="11"/>
      <c r="Q82" s="11"/>
    </row>
    <row r="83" spans="1:19" s="25" customFormat="1" x14ac:dyDescent="0.2">
      <c r="A83" s="4" t="s">
        <v>271</v>
      </c>
      <c r="B83" s="4" t="s">
        <v>272</v>
      </c>
      <c r="C83" s="11">
        <v>0</v>
      </c>
      <c r="D83" s="11">
        <v>277936.25</v>
      </c>
      <c r="E83" s="11">
        <v>0</v>
      </c>
      <c r="F83" s="11">
        <v>0</v>
      </c>
      <c r="G83" s="11">
        <v>0</v>
      </c>
      <c r="H83" s="11">
        <v>0</v>
      </c>
      <c r="I83" s="11">
        <v>0</v>
      </c>
      <c r="J83" s="11"/>
      <c r="K83" s="11">
        <v>0</v>
      </c>
      <c r="L83" s="11">
        <v>0</v>
      </c>
      <c r="M83" s="11">
        <v>0</v>
      </c>
      <c r="N83" s="11"/>
      <c r="O83" s="11">
        <v>277936.25</v>
      </c>
      <c r="P83" s="11"/>
      <c r="Q83" s="11">
        <f t="shared" si="17"/>
        <v>277936.25</v>
      </c>
    </row>
    <row r="84" spans="1:19" s="25" customFormat="1" x14ac:dyDescent="0.2">
      <c r="A84" s="4" t="s">
        <v>273</v>
      </c>
      <c r="B84" s="4" t="s">
        <v>274</v>
      </c>
      <c r="C84" s="11">
        <v>0</v>
      </c>
      <c r="D84" s="64">
        <v>3570000</v>
      </c>
      <c r="E84" s="11">
        <v>0</v>
      </c>
      <c r="F84" s="11">
        <v>0</v>
      </c>
      <c r="G84" s="11">
        <v>0</v>
      </c>
      <c r="H84" s="11">
        <v>0</v>
      </c>
      <c r="I84" s="11">
        <v>0</v>
      </c>
      <c r="J84" s="11">
        <v>3570000</v>
      </c>
      <c r="K84" s="11">
        <v>0</v>
      </c>
      <c r="L84" s="11">
        <v>131400</v>
      </c>
      <c r="M84" s="11">
        <v>0</v>
      </c>
      <c r="N84" s="11"/>
      <c r="O84" s="11"/>
      <c r="P84" s="11"/>
      <c r="Q84" s="11">
        <f t="shared" si="17"/>
        <v>3701400</v>
      </c>
    </row>
    <row r="85" spans="1:19" s="25" customFormat="1" x14ac:dyDescent="0.2">
      <c r="A85" s="4" t="s">
        <v>275</v>
      </c>
      <c r="B85" s="4" t="s">
        <v>276</v>
      </c>
      <c r="C85" s="11">
        <v>0</v>
      </c>
      <c r="D85" s="64">
        <v>3380899.07</v>
      </c>
      <c r="E85" s="11">
        <v>0</v>
      </c>
      <c r="F85" s="11">
        <v>0</v>
      </c>
      <c r="G85" s="11">
        <v>84000</v>
      </c>
      <c r="H85" s="11">
        <v>0</v>
      </c>
      <c r="I85" s="64">
        <v>84000</v>
      </c>
      <c r="J85" s="11">
        <v>0</v>
      </c>
      <c r="K85" s="11">
        <v>0</v>
      </c>
      <c r="L85" s="11">
        <v>0</v>
      </c>
      <c r="M85" s="11">
        <v>0</v>
      </c>
      <c r="N85" s="11"/>
      <c r="O85" s="11"/>
      <c r="P85" s="11"/>
      <c r="Q85" s="11">
        <f t="shared" si="17"/>
        <v>168000</v>
      </c>
    </row>
    <row r="86" spans="1:19" s="25" customFormat="1" x14ac:dyDescent="0.2">
      <c r="A86" s="4" t="s">
        <v>277</v>
      </c>
      <c r="B86" s="4" t="s">
        <v>278</v>
      </c>
      <c r="C86" s="11">
        <v>0</v>
      </c>
      <c r="D86" s="11">
        <v>1216442.3400000001</v>
      </c>
      <c r="E86" s="11">
        <v>0</v>
      </c>
      <c r="F86" s="11">
        <v>0</v>
      </c>
      <c r="G86" s="11">
        <v>0</v>
      </c>
      <c r="H86" s="11">
        <v>0</v>
      </c>
      <c r="I86" s="64">
        <v>1014800</v>
      </c>
      <c r="J86" s="11">
        <v>0</v>
      </c>
      <c r="K86" s="11">
        <v>0</v>
      </c>
      <c r="L86" s="11">
        <v>0</v>
      </c>
      <c r="M86" s="11">
        <v>0</v>
      </c>
      <c r="N86" s="11">
        <v>38971.919999999998</v>
      </c>
      <c r="O86" s="11">
        <v>294436.25</v>
      </c>
      <c r="P86" s="11"/>
      <c r="Q86" s="11">
        <f t="shared" si="17"/>
        <v>1348208.17</v>
      </c>
    </row>
    <row r="87" spans="1:19" s="25" customFormat="1" x14ac:dyDescent="0.2">
      <c r="A87" s="4" t="s">
        <v>279</v>
      </c>
      <c r="B87" s="4" t="s">
        <v>280</v>
      </c>
      <c r="C87" s="11">
        <v>0</v>
      </c>
      <c r="D87" s="64">
        <v>118500</v>
      </c>
      <c r="E87" s="11">
        <v>0</v>
      </c>
      <c r="F87" s="11">
        <v>0</v>
      </c>
      <c r="G87" s="11">
        <v>0</v>
      </c>
      <c r="H87" s="11">
        <v>0</v>
      </c>
      <c r="I87" s="11">
        <v>0</v>
      </c>
      <c r="J87" s="11">
        <v>0</v>
      </c>
      <c r="K87" s="11">
        <v>0</v>
      </c>
      <c r="L87" s="11">
        <v>0</v>
      </c>
      <c r="M87" s="11">
        <v>0</v>
      </c>
      <c r="N87" s="11"/>
      <c r="O87" s="11"/>
      <c r="P87" s="11"/>
      <c r="Q87" s="11">
        <f t="shared" si="17"/>
        <v>0</v>
      </c>
    </row>
    <row r="88" spans="1:19" s="25" customFormat="1" x14ac:dyDescent="0.2">
      <c r="A88" s="4" t="s">
        <v>129</v>
      </c>
      <c r="B88" s="4" t="s">
        <v>137</v>
      </c>
      <c r="C88" s="11">
        <v>0</v>
      </c>
      <c r="D88" s="11">
        <f>+D89+D90</f>
        <v>8131461.6799999997</v>
      </c>
      <c r="E88" s="11">
        <v>0</v>
      </c>
      <c r="F88" s="11">
        <v>0</v>
      </c>
      <c r="G88" s="11">
        <v>0</v>
      </c>
      <c r="H88" s="11">
        <f>+H89+H90</f>
        <v>1397587.25</v>
      </c>
      <c r="I88" s="11">
        <f>+I89+I90</f>
        <v>0</v>
      </c>
      <c r="J88" s="11">
        <f>+J89+J90</f>
        <v>6911.17</v>
      </c>
      <c r="K88" s="11">
        <f t="shared" ref="K88:P88" si="19">+K89+K90</f>
        <v>336294.08</v>
      </c>
      <c r="L88" s="11">
        <f t="shared" si="19"/>
        <v>485064.03</v>
      </c>
      <c r="M88" s="11">
        <f t="shared" si="19"/>
        <v>847000.11</v>
      </c>
      <c r="N88" s="11">
        <f t="shared" si="19"/>
        <v>30503</v>
      </c>
      <c r="O88" s="11">
        <f t="shared" si="19"/>
        <v>12859.17</v>
      </c>
      <c r="P88" s="11">
        <f t="shared" si="19"/>
        <v>0</v>
      </c>
      <c r="Q88" s="11">
        <f t="shared" si="17"/>
        <v>3116218.81</v>
      </c>
    </row>
    <row r="89" spans="1:19" s="25" customFormat="1" x14ac:dyDescent="0.2">
      <c r="A89" s="4" t="s">
        <v>281</v>
      </c>
      <c r="B89" s="4" t="s">
        <v>282</v>
      </c>
      <c r="C89" s="11">
        <v>0</v>
      </c>
      <c r="D89" s="11">
        <v>6220949.6799999997</v>
      </c>
      <c r="E89" s="11">
        <v>0</v>
      </c>
      <c r="F89" s="11">
        <v>0</v>
      </c>
      <c r="G89" s="11">
        <v>0</v>
      </c>
      <c r="H89" s="64">
        <v>1397587.25</v>
      </c>
      <c r="I89" s="11">
        <v>0</v>
      </c>
      <c r="J89" s="11">
        <v>6911.17</v>
      </c>
      <c r="K89" s="11">
        <v>336294.08</v>
      </c>
      <c r="L89" s="11">
        <v>395384.03</v>
      </c>
      <c r="M89" s="11">
        <v>847000.11</v>
      </c>
      <c r="N89" s="11">
        <v>30503</v>
      </c>
      <c r="O89" s="11">
        <v>12859.17</v>
      </c>
      <c r="P89" s="11"/>
      <c r="Q89" s="11">
        <f t="shared" si="17"/>
        <v>3026538.81</v>
      </c>
    </row>
    <row r="90" spans="1:19" s="25" customFormat="1" x14ac:dyDescent="0.2">
      <c r="A90" s="4" t="s">
        <v>283</v>
      </c>
      <c r="B90" s="4" t="s">
        <v>284</v>
      </c>
      <c r="C90" s="11">
        <v>0</v>
      </c>
      <c r="D90" s="11">
        <v>1910512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  <c r="J90" s="11"/>
      <c r="K90" s="11"/>
      <c r="L90" s="11">
        <v>89680</v>
      </c>
      <c r="M90" s="11">
        <v>0</v>
      </c>
      <c r="N90" s="11"/>
      <c r="O90" s="11"/>
      <c r="P90" s="11"/>
      <c r="Q90" s="11">
        <f>SUM(E90:P90)</f>
        <v>89680</v>
      </c>
    </row>
    <row r="91" spans="1:19" s="22" customFormat="1" x14ac:dyDescent="0.2">
      <c r="A91" s="33">
        <v>2.2999999999999998</v>
      </c>
      <c r="B91" s="34" t="s">
        <v>50</v>
      </c>
      <c r="C91" s="35">
        <f>+C111+C102+C118+C95</f>
        <v>14635000</v>
      </c>
      <c r="D91" s="35">
        <f>D92+D95+D98+D102+D104+D111+D118+D107</f>
        <v>32315682.57</v>
      </c>
      <c r="E91" s="35">
        <f>+E92+E95+E98+E107+E111+E117+E118+E102</f>
        <v>464500</v>
      </c>
      <c r="F91" s="35">
        <f>+F92+F95+F98+F107+F111+F117+F118+F102</f>
        <v>464500</v>
      </c>
      <c r="G91" s="35">
        <f>+G92+G95+G98+G107+G111+G117+G118+G102+G97</f>
        <v>606640.26</v>
      </c>
      <c r="H91" s="35">
        <f t="shared" ref="H91:M91" si="20">+H92+H95+H98+H107+H111+H117+H118+H102+H104</f>
        <v>2300805.4699999997</v>
      </c>
      <c r="I91" s="35">
        <f t="shared" si="20"/>
        <v>3009488.95</v>
      </c>
      <c r="J91" s="35">
        <f t="shared" si="20"/>
        <v>2667718.37</v>
      </c>
      <c r="K91" s="35">
        <f t="shared" si="20"/>
        <v>1318175.26</v>
      </c>
      <c r="L91" s="35">
        <f t="shared" si="20"/>
        <v>2023627.1300000001</v>
      </c>
      <c r="M91" s="35">
        <f t="shared" si="20"/>
        <v>1862592.5400000003</v>
      </c>
      <c r="N91" s="35">
        <f>+N92+N95+N98+N107+N111+N117+N118+N102+N104+N97</f>
        <v>1066511.98</v>
      </c>
      <c r="O91" s="35">
        <f>+O92+O95+O98+O107+O111+O117+O118+O102+O104</f>
        <v>1418671.6500000001</v>
      </c>
      <c r="P91" s="35">
        <f t="shared" ref="P91" si="21">+P92+P95+P98+P107+P111+P117+P118+P102+P104</f>
        <v>0</v>
      </c>
      <c r="Q91" s="30">
        <f t="shared" ref="Q91" si="22">SUM(E91:P91)</f>
        <v>17203231.610000003</v>
      </c>
      <c r="S91" s="23"/>
    </row>
    <row r="92" spans="1:19" s="25" customFormat="1" x14ac:dyDescent="0.2">
      <c r="A92" s="4" t="s">
        <v>138</v>
      </c>
      <c r="B92" s="4" t="s">
        <v>139</v>
      </c>
      <c r="C92" s="11">
        <v>0</v>
      </c>
      <c r="D92" s="11">
        <f>+D94+D93</f>
        <v>1755392.51</v>
      </c>
      <c r="E92" s="24">
        <v>0</v>
      </c>
      <c r="F92" s="24">
        <v>0</v>
      </c>
      <c r="G92" s="24">
        <v>0</v>
      </c>
      <c r="H92" s="24">
        <f>+H93+H94</f>
        <v>71390</v>
      </c>
      <c r="I92" s="24">
        <f>+I93+I94</f>
        <v>83999.95</v>
      </c>
      <c r="J92" s="24">
        <f>+J93+J94</f>
        <v>0</v>
      </c>
      <c r="K92" s="11">
        <v>0</v>
      </c>
      <c r="L92" s="11">
        <f>L94</f>
        <v>100001.28</v>
      </c>
      <c r="M92" s="11">
        <f>M94</f>
        <v>381950</v>
      </c>
      <c r="N92" s="11">
        <f>N94</f>
        <v>0</v>
      </c>
      <c r="O92" s="11">
        <f>O94</f>
        <v>96280</v>
      </c>
      <c r="P92" s="11">
        <f t="shared" ref="P92" si="23">P94</f>
        <v>0</v>
      </c>
      <c r="Q92" s="11">
        <f>SUM(E92:P92)</f>
        <v>733621.23</v>
      </c>
      <c r="S92" s="63"/>
    </row>
    <row r="93" spans="1:19" s="25" customFormat="1" x14ac:dyDescent="0.2">
      <c r="A93" s="4" t="s">
        <v>285</v>
      </c>
      <c r="B93" s="4" t="s">
        <v>286</v>
      </c>
      <c r="C93" s="11">
        <v>0</v>
      </c>
      <c r="D93" s="64">
        <v>1420002.56</v>
      </c>
      <c r="E93" s="24">
        <v>0</v>
      </c>
      <c r="F93" s="24">
        <v>0</v>
      </c>
      <c r="G93" s="24">
        <v>0</v>
      </c>
      <c r="H93" s="24">
        <v>0</v>
      </c>
      <c r="I93" s="24">
        <v>0</v>
      </c>
      <c r="J93" s="24">
        <v>0</v>
      </c>
      <c r="K93" s="11">
        <v>0</v>
      </c>
      <c r="L93" s="11">
        <v>0</v>
      </c>
      <c r="M93" s="11">
        <v>0</v>
      </c>
      <c r="N93" s="11"/>
      <c r="O93" s="11"/>
      <c r="P93" s="11"/>
      <c r="Q93" s="11">
        <f t="shared" ref="Q93:Q94" si="24">SUM(E93:P93)</f>
        <v>0</v>
      </c>
      <c r="R93" s="63"/>
    </row>
    <row r="94" spans="1:19" s="25" customFormat="1" x14ac:dyDescent="0.2">
      <c r="A94" s="4" t="s">
        <v>287</v>
      </c>
      <c r="B94" s="4" t="s">
        <v>288</v>
      </c>
      <c r="C94" s="11">
        <v>0</v>
      </c>
      <c r="D94" s="64">
        <v>335389.95</v>
      </c>
      <c r="E94" s="24">
        <v>0</v>
      </c>
      <c r="F94" s="24">
        <v>0</v>
      </c>
      <c r="G94" s="24">
        <v>0</v>
      </c>
      <c r="H94" s="64">
        <v>71390</v>
      </c>
      <c r="I94" s="64">
        <v>83999.95</v>
      </c>
      <c r="J94" s="24">
        <v>0</v>
      </c>
      <c r="K94" s="11">
        <v>0</v>
      </c>
      <c r="L94" s="11">
        <v>100001.28</v>
      </c>
      <c r="M94" s="11">
        <v>381950</v>
      </c>
      <c r="N94" s="11"/>
      <c r="O94" s="11">
        <v>96280</v>
      </c>
      <c r="P94" s="11"/>
      <c r="Q94" s="11">
        <f t="shared" si="24"/>
        <v>733621.23</v>
      </c>
      <c r="R94" s="66"/>
    </row>
    <row r="95" spans="1:19" s="25" customFormat="1" x14ac:dyDescent="0.2">
      <c r="A95" s="4" t="s">
        <v>69</v>
      </c>
      <c r="B95" s="4" t="s">
        <v>68</v>
      </c>
      <c r="C95" s="11">
        <f>+C97+C96+C98</f>
        <v>152500</v>
      </c>
      <c r="D95" s="11">
        <f>+D97+D96</f>
        <v>2141104.2599999998</v>
      </c>
      <c r="E95" s="24">
        <v>0</v>
      </c>
      <c r="F95" s="24">
        <v>0</v>
      </c>
      <c r="G95" s="24">
        <v>0</v>
      </c>
      <c r="H95" s="24">
        <f>+H97</f>
        <v>823404</v>
      </c>
      <c r="I95" s="24">
        <f>+I97</f>
        <v>0</v>
      </c>
      <c r="J95" s="24">
        <f>+J97</f>
        <v>0</v>
      </c>
      <c r="K95" s="24">
        <f>K96</f>
        <v>1563.5</v>
      </c>
      <c r="L95" s="24">
        <f>L96</f>
        <v>99164.84</v>
      </c>
      <c r="M95" s="24">
        <f>M96+M97</f>
        <v>191514</v>
      </c>
      <c r="N95" s="24"/>
      <c r="O95" s="24">
        <f t="shared" ref="O95" si="25">O96+O97</f>
        <v>1687.4</v>
      </c>
      <c r="P95" s="24"/>
      <c r="Q95" s="24">
        <f>SUM(E95:P95)</f>
        <v>1117333.7399999998</v>
      </c>
    </row>
    <row r="96" spans="1:19" s="25" customFormat="1" x14ac:dyDescent="0.2">
      <c r="A96" s="4" t="s">
        <v>223</v>
      </c>
      <c r="B96" s="4" t="s">
        <v>224</v>
      </c>
      <c r="C96" s="11">
        <v>12500</v>
      </c>
      <c r="D96" s="65">
        <v>258000</v>
      </c>
      <c r="E96" s="24">
        <v>0</v>
      </c>
      <c r="F96" s="24">
        <v>0</v>
      </c>
      <c r="G96" s="24">
        <v>0</v>
      </c>
      <c r="H96" s="24">
        <v>0</v>
      </c>
      <c r="I96" s="24">
        <v>0</v>
      </c>
      <c r="J96" s="24">
        <v>0</v>
      </c>
      <c r="K96" s="65">
        <v>1563.5</v>
      </c>
      <c r="L96" s="11">
        <v>99164.84</v>
      </c>
      <c r="M96" s="24">
        <v>16284</v>
      </c>
      <c r="N96" s="11"/>
      <c r="O96" s="11">
        <v>1687.4</v>
      </c>
      <c r="P96" s="24"/>
      <c r="Q96" s="24">
        <f t="shared" ref="Q96:Q110" si="26">SUM(E96:P96)</f>
        <v>118699.73999999999</v>
      </c>
    </row>
    <row r="97" spans="1:18" s="25" customFormat="1" x14ac:dyDescent="0.2">
      <c r="A97" s="4" t="s">
        <v>71</v>
      </c>
      <c r="B97" s="4" t="s">
        <v>70</v>
      </c>
      <c r="C97" s="11">
        <v>75000</v>
      </c>
      <c r="D97" s="64">
        <v>1883104.26</v>
      </c>
      <c r="E97" s="24">
        <v>0</v>
      </c>
      <c r="F97" s="24">
        <v>0</v>
      </c>
      <c r="G97" s="24">
        <v>93700.26</v>
      </c>
      <c r="H97" s="64">
        <v>823404</v>
      </c>
      <c r="I97" s="24">
        <v>0</v>
      </c>
      <c r="J97" s="24">
        <v>0</v>
      </c>
      <c r="K97" s="11">
        <v>0</v>
      </c>
      <c r="L97" s="11">
        <v>0</v>
      </c>
      <c r="M97" s="11">
        <v>175230</v>
      </c>
      <c r="N97" s="24">
        <v>177000</v>
      </c>
      <c r="O97" s="24"/>
      <c r="P97" s="24"/>
      <c r="Q97" s="24">
        <f t="shared" si="26"/>
        <v>1269334.26</v>
      </c>
    </row>
    <row r="98" spans="1:18" s="25" customFormat="1" x14ac:dyDescent="0.2">
      <c r="A98" s="4" t="s">
        <v>140</v>
      </c>
      <c r="B98" s="4" t="s">
        <v>141</v>
      </c>
      <c r="C98" s="11">
        <f>+C100</f>
        <v>65000</v>
      </c>
      <c r="D98" s="11">
        <f>+D100+D99+D101</f>
        <v>1804611.71</v>
      </c>
      <c r="E98" s="11">
        <v>0</v>
      </c>
      <c r="F98" s="11">
        <v>0</v>
      </c>
      <c r="G98" s="11">
        <v>0</v>
      </c>
      <c r="H98" s="11">
        <v>0</v>
      </c>
      <c r="I98" s="11">
        <v>0</v>
      </c>
      <c r="J98" s="11">
        <v>0</v>
      </c>
      <c r="K98" s="11">
        <f>K99+K100</f>
        <v>416735.88</v>
      </c>
      <c r="L98" s="11">
        <f>L99+L100</f>
        <v>53212.01</v>
      </c>
      <c r="M98" s="11">
        <f>M99+M100</f>
        <v>77408</v>
      </c>
      <c r="N98" s="11">
        <f>N99+N100</f>
        <v>122838</v>
      </c>
      <c r="O98" s="11">
        <f>O99+O100</f>
        <v>180833.53</v>
      </c>
      <c r="P98" s="11"/>
      <c r="Q98" s="24">
        <f t="shared" si="26"/>
        <v>851027.42</v>
      </c>
    </row>
    <row r="99" spans="1:18" s="25" customFormat="1" x14ac:dyDescent="0.2">
      <c r="A99" s="4" t="s">
        <v>289</v>
      </c>
      <c r="B99" s="4" t="s">
        <v>290</v>
      </c>
      <c r="C99" s="11">
        <v>0</v>
      </c>
      <c r="D99" s="64">
        <v>354249.6</v>
      </c>
      <c r="E99" s="11">
        <v>0</v>
      </c>
      <c r="F99" s="11">
        <v>0</v>
      </c>
      <c r="G99" s="11">
        <v>0</v>
      </c>
      <c r="H99" s="11">
        <v>0</v>
      </c>
      <c r="I99" s="11">
        <v>0</v>
      </c>
      <c r="J99" s="11">
        <v>0</v>
      </c>
      <c r="K99" s="11">
        <v>17841.599999999999</v>
      </c>
      <c r="L99" s="11"/>
      <c r="M99" s="11">
        <v>77408</v>
      </c>
      <c r="N99" s="11">
        <v>122838</v>
      </c>
      <c r="O99" s="11"/>
      <c r="P99" s="11"/>
      <c r="Q99" s="24">
        <f t="shared" si="26"/>
        <v>218087.6</v>
      </c>
      <c r="R99" s="63"/>
    </row>
    <row r="100" spans="1:18" s="25" customFormat="1" x14ac:dyDescent="0.2">
      <c r="A100" s="4" t="s">
        <v>225</v>
      </c>
      <c r="B100" s="4" t="s">
        <v>226</v>
      </c>
      <c r="C100" s="11">
        <v>65000</v>
      </c>
      <c r="D100" s="64">
        <v>1410362.11</v>
      </c>
      <c r="E100" s="11">
        <v>0</v>
      </c>
      <c r="F100" s="11">
        <v>0</v>
      </c>
      <c r="G100" s="11">
        <v>0</v>
      </c>
      <c r="H100" s="11">
        <v>0</v>
      </c>
      <c r="I100" s="11">
        <v>0</v>
      </c>
      <c r="J100" s="11">
        <v>0</v>
      </c>
      <c r="K100" s="11">
        <v>398894.28</v>
      </c>
      <c r="L100" s="11">
        <v>53212.01</v>
      </c>
      <c r="M100" s="11">
        <v>0</v>
      </c>
      <c r="N100" s="11"/>
      <c r="O100" s="11">
        <v>180833.53</v>
      </c>
      <c r="P100" s="11"/>
      <c r="Q100" s="24">
        <f t="shared" si="26"/>
        <v>632939.82000000007</v>
      </c>
    </row>
    <row r="101" spans="1:18" s="25" customFormat="1" x14ac:dyDescent="0.2">
      <c r="A101" s="4" t="s">
        <v>371</v>
      </c>
      <c r="B101" s="4" t="s">
        <v>372</v>
      </c>
      <c r="C101" s="11"/>
      <c r="D101" s="64">
        <v>40000</v>
      </c>
      <c r="E101" s="11"/>
      <c r="F101" s="11"/>
      <c r="G101" s="11"/>
      <c r="H101" s="11"/>
      <c r="I101" s="11"/>
      <c r="J101" s="11"/>
      <c r="K101" s="11"/>
      <c r="L101" s="11"/>
      <c r="M101" s="11">
        <v>0</v>
      </c>
      <c r="N101" s="11"/>
      <c r="O101" s="11"/>
      <c r="P101" s="11"/>
      <c r="Q101" s="24"/>
    </row>
    <row r="102" spans="1:18" s="25" customFormat="1" x14ac:dyDescent="0.2">
      <c r="A102" s="4" t="s">
        <v>73</v>
      </c>
      <c r="B102" s="4" t="s">
        <v>72</v>
      </c>
      <c r="C102" s="11">
        <f>+C103</f>
        <v>1800000</v>
      </c>
      <c r="D102" s="11">
        <f>+D103</f>
        <v>946087</v>
      </c>
      <c r="E102" s="11">
        <v>0</v>
      </c>
      <c r="F102" s="11">
        <v>0</v>
      </c>
      <c r="G102" s="11">
        <v>0</v>
      </c>
      <c r="H102" s="11">
        <v>0</v>
      </c>
      <c r="I102" s="11">
        <v>0</v>
      </c>
      <c r="J102" s="11">
        <f>SUM(J103)</f>
        <v>106141.06</v>
      </c>
      <c r="K102" s="11">
        <f>SUM(K103)</f>
        <v>15286.19</v>
      </c>
      <c r="L102" s="11">
        <f>SUM(L103)</f>
        <v>67508.429999999993</v>
      </c>
      <c r="M102" s="11">
        <f>SUM(M103)</f>
        <v>26223.8</v>
      </c>
      <c r="N102" s="11"/>
      <c r="O102" s="11"/>
      <c r="P102" s="11"/>
      <c r="Q102" s="24">
        <f t="shared" si="26"/>
        <v>215159.47999999998</v>
      </c>
    </row>
    <row r="103" spans="1:18" s="25" customFormat="1" x14ac:dyDescent="0.2">
      <c r="A103" s="4" t="s">
        <v>75</v>
      </c>
      <c r="B103" s="4" t="s">
        <v>74</v>
      </c>
      <c r="C103" s="11">
        <v>1800000</v>
      </c>
      <c r="D103" s="64">
        <v>946087</v>
      </c>
      <c r="E103" s="24">
        <v>0</v>
      </c>
      <c r="F103" s="24">
        <v>0</v>
      </c>
      <c r="G103" s="24">
        <v>0</v>
      </c>
      <c r="H103" s="24">
        <v>0</v>
      </c>
      <c r="I103" s="24">
        <v>0</v>
      </c>
      <c r="J103" s="24">
        <v>106141.06</v>
      </c>
      <c r="K103" s="11">
        <v>15286.19</v>
      </c>
      <c r="L103" s="11">
        <v>67508.429999999993</v>
      </c>
      <c r="M103" s="11">
        <v>26223.8</v>
      </c>
      <c r="N103" s="11"/>
      <c r="O103" s="11"/>
      <c r="P103" s="24"/>
      <c r="Q103" s="24">
        <f t="shared" si="26"/>
        <v>215159.47999999998</v>
      </c>
    </row>
    <row r="104" spans="1:18" s="25" customFormat="1" x14ac:dyDescent="0.2">
      <c r="A104" s="4" t="s">
        <v>142</v>
      </c>
      <c r="B104" s="4" t="s">
        <v>144</v>
      </c>
      <c r="C104" s="11">
        <v>0</v>
      </c>
      <c r="D104" s="11">
        <f>+D105+D106</f>
        <v>377245.55</v>
      </c>
      <c r="E104" s="11">
        <v>0</v>
      </c>
      <c r="F104" s="11">
        <v>0</v>
      </c>
      <c r="G104" s="11">
        <v>0</v>
      </c>
      <c r="H104" s="11">
        <f>+H105</f>
        <v>135245.54999999999</v>
      </c>
      <c r="I104" s="11">
        <v>0</v>
      </c>
      <c r="J104" s="11">
        <v>0</v>
      </c>
      <c r="K104" s="11">
        <v>0</v>
      </c>
      <c r="L104" s="11">
        <v>0</v>
      </c>
      <c r="M104" s="11">
        <f>M105</f>
        <v>86376</v>
      </c>
      <c r="N104" s="11"/>
      <c r="O104" s="11"/>
      <c r="P104" s="11"/>
      <c r="Q104" s="24">
        <f t="shared" si="26"/>
        <v>221621.55</v>
      </c>
    </row>
    <row r="105" spans="1:18" s="25" customFormat="1" x14ac:dyDescent="0.2">
      <c r="A105" s="4" t="s">
        <v>291</v>
      </c>
      <c r="B105" s="4" t="s">
        <v>292</v>
      </c>
      <c r="C105" s="11"/>
      <c r="D105" s="64">
        <v>377245.55</v>
      </c>
      <c r="E105" s="11">
        <v>0</v>
      </c>
      <c r="F105" s="11">
        <v>0</v>
      </c>
      <c r="G105" s="11">
        <v>0</v>
      </c>
      <c r="H105" s="64">
        <v>135245.54999999999</v>
      </c>
      <c r="I105" s="11">
        <v>0</v>
      </c>
      <c r="J105" s="11">
        <v>0</v>
      </c>
      <c r="K105" s="11">
        <v>0</v>
      </c>
      <c r="L105" s="11">
        <v>0</v>
      </c>
      <c r="M105" s="11">
        <v>86376</v>
      </c>
      <c r="N105" s="11"/>
      <c r="O105" s="11"/>
      <c r="P105" s="11"/>
      <c r="Q105" s="24">
        <f t="shared" si="26"/>
        <v>221621.55</v>
      </c>
    </row>
    <row r="106" spans="1:18" s="25" customFormat="1" x14ac:dyDescent="0.2">
      <c r="A106" s="4" t="s">
        <v>293</v>
      </c>
      <c r="B106" s="4" t="s">
        <v>294</v>
      </c>
      <c r="C106" s="11"/>
      <c r="D106" s="11">
        <v>0</v>
      </c>
      <c r="E106" s="11">
        <v>0</v>
      </c>
      <c r="F106" s="11">
        <v>0</v>
      </c>
      <c r="G106" s="11">
        <v>0</v>
      </c>
      <c r="H106" s="11">
        <v>0</v>
      </c>
      <c r="I106" s="11">
        <v>0</v>
      </c>
      <c r="J106" s="11">
        <v>0</v>
      </c>
      <c r="K106" s="11">
        <v>0</v>
      </c>
      <c r="L106" s="11">
        <v>0</v>
      </c>
      <c r="M106" s="11">
        <v>0</v>
      </c>
      <c r="N106" s="11"/>
      <c r="O106" s="11"/>
      <c r="P106" s="11"/>
      <c r="Q106" s="24">
        <f t="shared" si="26"/>
        <v>0</v>
      </c>
    </row>
    <row r="107" spans="1:18" s="25" customFormat="1" ht="30" x14ac:dyDescent="0.2">
      <c r="A107" s="4" t="s">
        <v>143</v>
      </c>
      <c r="B107" s="4" t="s">
        <v>145</v>
      </c>
      <c r="C107" s="11">
        <v>0</v>
      </c>
      <c r="D107" s="11">
        <f>D108+D109+D110</f>
        <v>0</v>
      </c>
      <c r="E107" s="11">
        <f t="shared" ref="E107" si="27">+E108+E110</f>
        <v>0</v>
      </c>
      <c r="F107" s="11">
        <v>0</v>
      </c>
      <c r="G107" s="11">
        <v>0</v>
      </c>
      <c r="H107" s="11">
        <v>0</v>
      </c>
      <c r="I107" s="11">
        <v>0</v>
      </c>
      <c r="J107" s="11">
        <v>0</v>
      </c>
      <c r="K107" s="11">
        <v>0</v>
      </c>
      <c r="L107" s="11">
        <v>0</v>
      </c>
      <c r="M107" s="11">
        <v>0</v>
      </c>
      <c r="N107" s="11"/>
      <c r="O107" s="11"/>
      <c r="P107" s="11"/>
      <c r="Q107" s="24">
        <f t="shared" si="26"/>
        <v>0</v>
      </c>
    </row>
    <row r="108" spans="1:18" s="25" customFormat="1" x14ac:dyDescent="0.2">
      <c r="A108" s="4" t="s">
        <v>295</v>
      </c>
      <c r="B108" s="4" t="s">
        <v>296</v>
      </c>
      <c r="C108" s="11">
        <v>0</v>
      </c>
      <c r="D108" s="11">
        <v>0</v>
      </c>
      <c r="E108" s="11">
        <v>0</v>
      </c>
      <c r="F108" s="11">
        <v>0</v>
      </c>
      <c r="G108" s="11">
        <v>0</v>
      </c>
      <c r="H108" s="11">
        <v>0</v>
      </c>
      <c r="I108" s="11">
        <v>0</v>
      </c>
      <c r="J108" s="11">
        <v>0</v>
      </c>
      <c r="K108" s="11">
        <v>0</v>
      </c>
      <c r="L108" s="11">
        <v>0</v>
      </c>
      <c r="M108" s="11">
        <v>0</v>
      </c>
      <c r="N108" s="11"/>
      <c r="O108" s="11"/>
      <c r="P108" s="11"/>
      <c r="Q108" s="24">
        <f t="shared" si="26"/>
        <v>0</v>
      </c>
    </row>
    <row r="109" spans="1:18" s="25" customFormat="1" x14ac:dyDescent="0.2">
      <c r="A109" s="4" t="s">
        <v>373</v>
      </c>
      <c r="B109" s="4" t="s">
        <v>374</v>
      </c>
      <c r="C109" s="11"/>
      <c r="D109" s="11">
        <v>0</v>
      </c>
      <c r="E109" s="11"/>
      <c r="F109" s="11"/>
      <c r="G109" s="11"/>
      <c r="H109" s="11"/>
      <c r="I109" s="11"/>
      <c r="J109" s="11"/>
      <c r="K109" s="11"/>
      <c r="L109" s="11"/>
      <c r="M109" s="11">
        <v>0</v>
      </c>
      <c r="N109" s="11"/>
      <c r="O109" s="11"/>
      <c r="P109" s="11"/>
      <c r="Q109" s="24"/>
    </row>
    <row r="110" spans="1:18" s="25" customFormat="1" x14ac:dyDescent="0.2">
      <c r="A110" s="4" t="s">
        <v>297</v>
      </c>
      <c r="B110" s="4" t="s">
        <v>298</v>
      </c>
      <c r="C110" s="11">
        <v>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  <c r="J110" s="11">
        <v>0</v>
      </c>
      <c r="K110" s="11">
        <v>0</v>
      </c>
      <c r="L110" s="11">
        <v>0</v>
      </c>
      <c r="M110" s="11">
        <v>0</v>
      </c>
      <c r="N110" s="11"/>
      <c r="O110" s="11"/>
      <c r="P110" s="11"/>
      <c r="Q110" s="24">
        <f t="shared" si="26"/>
        <v>0</v>
      </c>
    </row>
    <row r="111" spans="1:18" s="25" customFormat="1" ht="30" x14ac:dyDescent="0.2">
      <c r="A111" s="4" t="s">
        <v>51</v>
      </c>
      <c r="B111" s="4" t="s">
        <v>52</v>
      </c>
      <c r="C111" s="11">
        <f>+C112+C113</f>
        <v>9408000</v>
      </c>
      <c r="D111" s="11">
        <f>+D112+D113+D116+D114</f>
        <v>10783725.439999999</v>
      </c>
      <c r="E111" s="11">
        <f>SUM(E112:E116)</f>
        <v>464500</v>
      </c>
      <c r="F111" s="11">
        <f t="shared" ref="F111:K111" si="28">SUM(F112:F116)</f>
        <v>464500</v>
      </c>
      <c r="G111" s="11">
        <f t="shared" si="28"/>
        <v>474000</v>
      </c>
      <c r="H111" s="11">
        <f t="shared" si="28"/>
        <v>474000</v>
      </c>
      <c r="I111" s="11">
        <f t="shared" si="28"/>
        <v>2762000</v>
      </c>
      <c r="J111" s="11">
        <f t="shared" si="28"/>
        <v>778966.27</v>
      </c>
      <c r="K111" s="11">
        <f t="shared" si="28"/>
        <v>467947.2</v>
      </c>
      <c r="L111" s="11">
        <f>SUM(L112:L116)</f>
        <v>725812</v>
      </c>
      <c r="M111" s="11">
        <f>SUM(M112:M116)</f>
        <v>716172.6</v>
      </c>
      <c r="N111" s="11">
        <f>SUM(N112:N116)</f>
        <v>470500</v>
      </c>
      <c r="O111" s="11">
        <f>SUM(O112:O116)</f>
        <v>512008.41000000003</v>
      </c>
      <c r="P111" s="11"/>
      <c r="Q111" s="24">
        <f>SUM(E111:P111)</f>
        <v>8310406.4799999995</v>
      </c>
    </row>
    <row r="112" spans="1:18" s="25" customFormat="1" x14ac:dyDescent="0.2">
      <c r="A112" s="4" t="s">
        <v>53</v>
      </c>
      <c r="B112" s="4" t="s">
        <v>54</v>
      </c>
      <c r="C112" s="11">
        <v>9300000</v>
      </c>
      <c r="D112" s="64">
        <v>9300000</v>
      </c>
      <c r="E112" s="24">
        <v>464500</v>
      </c>
      <c r="F112" s="24">
        <v>464500</v>
      </c>
      <c r="G112" s="24">
        <v>474000</v>
      </c>
      <c r="H112" s="64">
        <v>474000</v>
      </c>
      <c r="I112" s="64">
        <v>2762000</v>
      </c>
      <c r="J112" s="24">
        <v>462000</v>
      </c>
      <c r="K112" s="24">
        <v>462000</v>
      </c>
      <c r="L112" s="24">
        <v>462000</v>
      </c>
      <c r="M112" s="24">
        <v>470500</v>
      </c>
      <c r="N112" s="24">
        <v>470500</v>
      </c>
      <c r="O112" s="24">
        <v>450000</v>
      </c>
      <c r="P112" s="24"/>
      <c r="Q112" s="24">
        <f>SUM(E112:P112)</f>
        <v>7416000</v>
      </c>
    </row>
    <row r="113" spans="1:17" s="25" customFormat="1" ht="30" x14ac:dyDescent="0.2">
      <c r="A113" s="4" t="s">
        <v>228</v>
      </c>
      <c r="B113" s="4" t="s">
        <v>227</v>
      </c>
      <c r="C113" s="11">
        <v>108000</v>
      </c>
      <c r="D113" s="64">
        <v>1477778.24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316966.27</v>
      </c>
      <c r="K113" s="11">
        <v>0</v>
      </c>
      <c r="L113" s="11">
        <v>263812</v>
      </c>
      <c r="M113" s="11">
        <v>245672.6</v>
      </c>
      <c r="N113" s="11"/>
      <c r="O113" s="11">
        <v>62008.41</v>
      </c>
      <c r="P113" s="11"/>
      <c r="Q113" s="24">
        <f t="shared" ref="Q113:Q116" si="29">SUM(E113:P113)</f>
        <v>888459.28</v>
      </c>
    </row>
    <row r="114" spans="1:17" s="25" customFormat="1" x14ac:dyDescent="0.2">
      <c r="A114" s="4" t="s">
        <v>299</v>
      </c>
      <c r="B114" s="4" t="s">
        <v>300</v>
      </c>
      <c r="C114" s="11">
        <v>0</v>
      </c>
      <c r="D114" s="64">
        <v>5947.2</v>
      </c>
      <c r="E114" s="11">
        <v>0</v>
      </c>
      <c r="F114" s="11">
        <v>0</v>
      </c>
      <c r="G114" s="11">
        <v>0</v>
      </c>
      <c r="H114" s="11">
        <v>0</v>
      </c>
      <c r="I114" s="11">
        <v>0</v>
      </c>
      <c r="J114" s="11">
        <v>0</v>
      </c>
      <c r="K114" s="11">
        <v>5947.2</v>
      </c>
      <c r="L114" s="11">
        <v>0</v>
      </c>
      <c r="M114" s="11">
        <v>0</v>
      </c>
      <c r="N114" s="11"/>
      <c r="O114" s="11"/>
      <c r="P114" s="11"/>
      <c r="Q114" s="24">
        <f t="shared" si="29"/>
        <v>5947.2</v>
      </c>
    </row>
    <row r="115" spans="1:17" s="25" customFormat="1" ht="30" x14ac:dyDescent="0.2">
      <c r="A115" s="4" t="s">
        <v>301</v>
      </c>
      <c r="B115" s="4" t="s">
        <v>302</v>
      </c>
      <c r="C115" s="11">
        <v>0</v>
      </c>
      <c r="D115" s="64"/>
      <c r="E115" s="11">
        <v>0</v>
      </c>
      <c r="F115" s="11">
        <v>0</v>
      </c>
      <c r="G115" s="11">
        <v>0</v>
      </c>
      <c r="H115" s="11">
        <v>0</v>
      </c>
      <c r="I115" s="11">
        <v>0</v>
      </c>
      <c r="J115" s="11">
        <v>0</v>
      </c>
      <c r="K115" s="11">
        <v>0</v>
      </c>
      <c r="L115" s="11">
        <v>0</v>
      </c>
      <c r="M115" s="11">
        <v>0</v>
      </c>
      <c r="N115" s="11"/>
      <c r="O115" s="11"/>
      <c r="P115" s="11"/>
      <c r="Q115" s="24">
        <f t="shared" si="29"/>
        <v>0</v>
      </c>
    </row>
    <row r="116" spans="1:17" s="25" customFormat="1" x14ac:dyDescent="0.2">
      <c r="A116" s="4" t="s">
        <v>303</v>
      </c>
      <c r="B116" s="4" t="s">
        <v>304</v>
      </c>
      <c r="C116" s="11">
        <v>0</v>
      </c>
      <c r="D116" s="11">
        <v>0</v>
      </c>
      <c r="E116" s="11">
        <v>0</v>
      </c>
      <c r="F116" s="11">
        <v>0</v>
      </c>
      <c r="G116" s="11">
        <v>0</v>
      </c>
      <c r="H116" s="11">
        <v>0</v>
      </c>
      <c r="I116" s="11">
        <v>0</v>
      </c>
      <c r="J116" s="11">
        <v>0</v>
      </c>
      <c r="K116" s="11">
        <v>0</v>
      </c>
      <c r="L116" s="11">
        <v>0</v>
      </c>
      <c r="M116" s="11">
        <v>0</v>
      </c>
      <c r="N116" s="11"/>
      <c r="O116" s="11"/>
      <c r="P116" s="11"/>
      <c r="Q116" s="24">
        <f t="shared" si="29"/>
        <v>0</v>
      </c>
    </row>
    <row r="117" spans="1:17" s="25" customFormat="1" ht="30" x14ac:dyDescent="0.2">
      <c r="A117" s="4" t="s">
        <v>146</v>
      </c>
      <c r="B117" s="4" t="s">
        <v>147</v>
      </c>
      <c r="C117" s="11">
        <v>0</v>
      </c>
      <c r="D117" s="11">
        <v>0</v>
      </c>
      <c r="E117" s="24">
        <v>0</v>
      </c>
      <c r="F117" s="24">
        <v>0</v>
      </c>
      <c r="G117" s="36">
        <v>0</v>
      </c>
      <c r="H117" s="24">
        <v>0</v>
      </c>
      <c r="I117" s="24">
        <v>0</v>
      </c>
      <c r="J117" s="24">
        <v>0</v>
      </c>
      <c r="K117" s="24">
        <v>0</v>
      </c>
      <c r="L117" s="24">
        <v>0</v>
      </c>
      <c r="M117" s="24">
        <v>0</v>
      </c>
      <c r="N117" s="11"/>
      <c r="O117" s="11"/>
      <c r="P117" s="11"/>
      <c r="Q117" s="11">
        <f>SUM(E117:P117)</f>
        <v>0</v>
      </c>
    </row>
    <row r="118" spans="1:17" s="25" customFormat="1" x14ac:dyDescent="0.2">
      <c r="A118" s="4" t="s">
        <v>76</v>
      </c>
      <c r="B118" s="4" t="s">
        <v>77</v>
      </c>
      <c r="C118" s="11">
        <f>SUM(C119:C122)</f>
        <v>3274500</v>
      </c>
      <c r="D118" s="11">
        <f>SUM(D119:D129)</f>
        <v>14507516.1</v>
      </c>
      <c r="E118" s="41"/>
      <c r="F118" s="41">
        <f t="shared" ref="F118" si="30">SUM(F119:F122)</f>
        <v>0</v>
      </c>
      <c r="G118" s="41">
        <f>SUM(G119:G122)</f>
        <v>38940</v>
      </c>
      <c r="H118" s="41">
        <f t="shared" ref="H118:L118" si="31">SUM(H119:H129)</f>
        <v>796765.91999999993</v>
      </c>
      <c r="I118" s="41">
        <f t="shared" si="31"/>
        <v>163489</v>
      </c>
      <c r="J118" s="41">
        <f t="shared" si="31"/>
        <v>1782611.04</v>
      </c>
      <c r="K118" s="41">
        <f t="shared" si="31"/>
        <v>416642.49</v>
      </c>
      <c r="L118" s="41">
        <f t="shared" si="31"/>
        <v>977928.57000000007</v>
      </c>
      <c r="M118" s="41">
        <f>SUM(M119:M129)</f>
        <v>382948.14</v>
      </c>
      <c r="N118" s="41">
        <f>N119+N120+N121+N122+N123+N124+N125+N129</f>
        <v>296173.98</v>
      </c>
      <c r="O118" s="41">
        <f>O119+O120+O121+O122+O123+O124+O125+O129</f>
        <v>627862.31000000006</v>
      </c>
      <c r="P118" s="11"/>
      <c r="Q118" s="24">
        <f>SUM(E118:P118)</f>
        <v>5483361.4500000011</v>
      </c>
    </row>
    <row r="119" spans="1:17" s="25" customFormat="1" x14ac:dyDescent="0.2">
      <c r="A119" s="4" t="s">
        <v>92</v>
      </c>
      <c r="B119" s="4" t="s">
        <v>305</v>
      </c>
      <c r="C119" s="11">
        <v>474500</v>
      </c>
      <c r="D119" s="64">
        <v>682605</v>
      </c>
      <c r="E119" s="24">
        <v>0</v>
      </c>
      <c r="F119" s="24">
        <v>0</v>
      </c>
      <c r="G119" s="36">
        <v>0</v>
      </c>
      <c r="H119" s="24">
        <v>0</v>
      </c>
      <c r="I119" s="24">
        <v>0</v>
      </c>
      <c r="J119" s="24">
        <v>1782611.04</v>
      </c>
      <c r="K119" s="24">
        <v>242268.65</v>
      </c>
      <c r="L119" s="24">
        <v>16208.6</v>
      </c>
      <c r="M119" s="24">
        <v>0</v>
      </c>
      <c r="N119" s="24"/>
      <c r="O119" s="24">
        <v>152912.31</v>
      </c>
      <c r="P119" s="24"/>
      <c r="Q119" s="24">
        <f t="shared" ref="Q119:Q129" si="32">SUM(E119:P119)</f>
        <v>2194000.6</v>
      </c>
    </row>
    <row r="120" spans="1:17" s="25" customFormat="1" x14ac:dyDescent="0.2">
      <c r="A120" s="4" t="s">
        <v>306</v>
      </c>
      <c r="B120" s="4" t="s">
        <v>307</v>
      </c>
      <c r="C120" s="11">
        <v>0</v>
      </c>
      <c r="D120" s="64"/>
      <c r="E120" s="24"/>
      <c r="F120" s="24"/>
      <c r="G120" s="24">
        <v>38940</v>
      </c>
      <c r="H120" s="24">
        <v>0</v>
      </c>
      <c r="I120" s="24">
        <v>0</v>
      </c>
      <c r="J120" s="24">
        <v>0</v>
      </c>
      <c r="K120" s="24">
        <v>0</v>
      </c>
      <c r="L120" s="24">
        <v>0</v>
      </c>
      <c r="M120" s="24">
        <v>0</v>
      </c>
      <c r="N120" s="24"/>
      <c r="O120" s="24"/>
      <c r="P120" s="24"/>
      <c r="Q120" s="24">
        <f>SUM(E120:P120)</f>
        <v>38940</v>
      </c>
    </row>
    <row r="121" spans="1:17" s="25" customFormat="1" ht="22.5" customHeight="1" x14ac:dyDescent="0.2">
      <c r="A121" s="4" t="s">
        <v>229</v>
      </c>
      <c r="B121" s="4" t="s">
        <v>230</v>
      </c>
      <c r="C121" s="11">
        <v>0</v>
      </c>
      <c r="D121" s="64">
        <v>888941.45</v>
      </c>
      <c r="F121" s="24"/>
      <c r="G121" s="36">
        <v>0</v>
      </c>
      <c r="H121" s="64">
        <v>80004</v>
      </c>
      <c r="I121" s="24">
        <v>0</v>
      </c>
      <c r="K121" s="24">
        <v>42733.04</v>
      </c>
      <c r="L121" s="24">
        <v>49082.400000000001</v>
      </c>
      <c r="M121" s="24">
        <v>17762.64</v>
      </c>
      <c r="N121" s="24">
        <v>42981.78</v>
      </c>
      <c r="O121" s="24">
        <v>194700</v>
      </c>
      <c r="P121" s="24"/>
      <c r="Q121" s="24">
        <f t="shared" si="32"/>
        <v>427263.86</v>
      </c>
    </row>
    <row r="122" spans="1:17" s="25" customFormat="1" x14ac:dyDescent="0.2">
      <c r="A122" s="4" t="s">
        <v>79</v>
      </c>
      <c r="B122" s="4" t="s">
        <v>78</v>
      </c>
      <c r="C122" s="11">
        <v>2800000</v>
      </c>
      <c r="D122" s="64">
        <v>9654818.8100000005</v>
      </c>
      <c r="E122" s="24">
        <v>0</v>
      </c>
      <c r="F122" s="24">
        <v>0</v>
      </c>
      <c r="G122" s="24">
        <v>0</v>
      </c>
      <c r="H122" s="24">
        <v>0</v>
      </c>
      <c r="I122" s="24">
        <v>0</v>
      </c>
      <c r="J122" s="24">
        <v>0</v>
      </c>
      <c r="K122" s="24">
        <v>0</v>
      </c>
      <c r="L122" s="24">
        <v>838403.39</v>
      </c>
      <c r="M122" s="24">
        <v>360356.94</v>
      </c>
      <c r="N122" s="24">
        <v>224164.2</v>
      </c>
      <c r="O122" s="24"/>
      <c r="P122" s="24"/>
      <c r="Q122" s="24">
        <f t="shared" si="32"/>
        <v>1422924.53</v>
      </c>
    </row>
    <row r="123" spans="1:17" s="25" customFormat="1" x14ac:dyDescent="0.2">
      <c r="A123" s="4" t="s">
        <v>308</v>
      </c>
      <c r="B123" s="4" t="s">
        <v>309</v>
      </c>
      <c r="C123" s="11">
        <v>0</v>
      </c>
      <c r="D123" s="64">
        <v>1224299.1599999999</v>
      </c>
      <c r="E123" s="24">
        <v>0</v>
      </c>
      <c r="F123" s="24">
        <v>0</v>
      </c>
      <c r="G123" s="24">
        <v>0</v>
      </c>
      <c r="H123" s="64">
        <v>269799.15999999997</v>
      </c>
      <c r="I123" s="24">
        <v>0</v>
      </c>
      <c r="J123" s="24">
        <v>0</v>
      </c>
      <c r="K123" s="24">
        <v>131570</v>
      </c>
      <c r="L123" s="24">
        <v>0</v>
      </c>
      <c r="M123" s="24">
        <v>0</v>
      </c>
      <c r="N123" s="24"/>
      <c r="O123" s="24">
        <v>280250</v>
      </c>
      <c r="P123" s="24"/>
      <c r="Q123" s="24">
        <f t="shared" si="32"/>
        <v>681619.15999999992</v>
      </c>
    </row>
    <row r="124" spans="1:17" s="25" customFormat="1" x14ac:dyDescent="0.2">
      <c r="A124" s="4" t="s">
        <v>231</v>
      </c>
      <c r="B124" s="4" t="s">
        <v>232</v>
      </c>
      <c r="C124" s="11">
        <v>0</v>
      </c>
      <c r="D124" s="64">
        <v>608539.36</v>
      </c>
      <c r="E124" s="24">
        <v>0</v>
      </c>
      <c r="F124" s="24">
        <v>0</v>
      </c>
      <c r="G124" s="24">
        <v>0</v>
      </c>
      <c r="H124" s="64">
        <v>292710.8</v>
      </c>
      <c r="I124" s="24">
        <v>0</v>
      </c>
      <c r="J124" s="24">
        <v>0</v>
      </c>
      <c r="K124" s="24">
        <v>0</v>
      </c>
      <c r="L124" s="24">
        <v>0</v>
      </c>
      <c r="M124" s="24">
        <v>4828.5600000000004</v>
      </c>
      <c r="N124" s="24">
        <v>5310</v>
      </c>
      <c r="O124" s="24"/>
      <c r="P124" s="24"/>
      <c r="Q124" s="24">
        <f t="shared" si="32"/>
        <v>302849.36</v>
      </c>
    </row>
    <row r="125" spans="1:17" s="25" customFormat="1" x14ac:dyDescent="0.2">
      <c r="A125" s="4" t="s">
        <v>310</v>
      </c>
      <c r="B125" s="4" t="s">
        <v>311</v>
      </c>
      <c r="C125" s="11">
        <v>0</v>
      </c>
      <c r="D125" s="64">
        <v>183600.06</v>
      </c>
      <c r="E125" s="24">
        <v>0</v>
      </c>
      <c r="F125" s="24">
        <v>0</v>
      </c>
      <c r="G125" s="24">
        <v>0</v>
      </c>
      <c r="H125" s="24">
        <v>0</v>
      </c>
      <c r="I125" s="24">
        <v>0</v>
      </c>
      <c r="J125" s="24">
        <v>0</v>
      </c>
      <c r="K125" s="24">
        <v>0</v>
      </c>
      <c r="L125" s="24">
        <v>0</v>
      </c>
      <c r="M125" s="24">
        <v>0</v>
      </c>
      <c r="N125" s="24">
        <v>1770</v>
      </c>
      <c r="O125" s="24"/>
      <c r="P125" s="24"/>
      <c r="Q125" s="24">
        <f t="shared" si="32"/>
        <v>1770</v>
      </c>
    </row>
    <row r="126" spans="1:17" s="25" customFormat="1" x14ac:dyDescent="0.2">
      <c r="A126" s="4" t="s">
        <v>312</v>
      </c>
      <c r="B126" s="4" t="s">
        <v>313</v>
      </c>
      <c r="C126" s="11">
        <v>0</v>
      </c>
      <c r="D126" s="64">
        <v>567461.56999999995</v>
      </c>
      <c r="E126" s="24">
        <v>0</v>
      </c>
      <c r="F126" s="24">
        <v>0</v>
      </c>
      <c r="G126" s="24">
        <v>0</v>
      </c>
      <c r="H126" s="64">
        <v>122391.96</v>
      </c>
      <c r="I126" s="24">
        <v>163489</v>
      </c>
      <c r="J126" s="24">
        <v>0</v>
      </c>
      <c r="K126" s="24">
        <v>0</v>
      </c>
      <c r="L126" s="24">
        <v>0</v>
      </c>
      <c r="M126" s="24">
        <v>0</v>
      </c>
      <c r="N126" s="24"/>
      <c r="O126" s="24"/>
      <c r="P126" s="24"/>
      <c r="Q126" s="24">
        <f t="shared" si="32"/>
        <v>285880.96000000002</v>
      </c>
    </row>
    <row r="127" spans="1:17" s="25" customFormat="1" x14ac:dyDescent="0.2">
      <c r="A127" s="4" t="s">
        <v>314</v>
      </c>
      <c r="B127" s="4" t="s">
        <v>315</v>
      </c>
      <c r="C127" s="11">
        <v>0</v>
      </c>
      <c r="D127" s="11">
        <v>525116.51</v>
      </c>
      <c r="E127" s="24">
        <v>0</v>
      </c>
      <c r="F127" s="24">
        <v>0</v>
      </c>
      <c r="G127" s="24">
        <v>0</v>
      </c>
      <c r="H127" s="24">
        <v>0</v>
      </c>
      <c r="I127" s="24">
        <v>0</v>
      </c>
      <c r="J127" s="24">
        <v>0</v>
      </c>
      <c r="K127" s="60" t="s">
        <v>361</v>
      </c>
      <c r="L127" s="24">
        <v>0</v>
      </c>
      <c r="M127" s="24">
        <v>0</v>
      </c>
      <c r="N127" s="24"/>
      <c r="O127" s="24"/>
      <c r="P127" s="24"/>
      <c r="Q127" s="24">
        <f t="shared" si="32"/>
        <v>0</v>
      </c>
    </row>
    <row r="128" spans="1:17" s="25" customFormat="1" x14ac:dyDescent="0.2">
      <c r="A128" s="4" t="s">
        <v>316</v>
      </c>
      <c r="B128" s="4" t="s">
        <v>317</v>
      </c>
      <c r="C128" s="11">
        <v>0</v>
      </c>
      <c r="D128" s="64">
        <v>74200</v>
      </c>
      <c r="E128" s="24">
        <v>0</v>
      </c>
      <c r="F128" s="24">
        <v>0</v>
      </c>
      <c r="G128" s="24">
        <v>0</v>
      </c>
      <c r="H128" s="24">
        <v>0</v>
      </c>
      <c r="I128" s="24">
        <v>0</v>
      </c>
      <c r="J128" s="24">
        <v>0</v>
      </c>
      <c r="K128" s="24">
        <v>0</v>
      </c>
      <c r="L128" s="24">
        <v>73230.8</v>
      </c>
      <c r="M128" s="24">
        <v>0</v>
      </c>
      <c r="N128" s="24"/>
      <c r="O128" s="24"/>
      <c r="P128" s="24"/>
      <c r="Q128" s="24">
        <f t="shared" si="32"/>
        <v>73230.8</v>
      </c>
    </row>
    <row r="129" spans="1:17" s="25" customFormat="1" x14ac:dyDescent="0.2">
      <c r="A129" s="4" t="s">
        <v>318</v>
      </c>
      <c r="B129" s="4" t="s">
        <v>319</v>
      </c>
      <c r="C129" s="11">
        <v>0</v>
      </c>
      <c r="D129" s="64">
        <v>97934.18</v>
      </c>
      <c r="E129" s="24">
        <v>0</v>
      </c>
      <c r="F129" s="24">
        <v>0</v>
      </c>
      <c r="G129" s="24">
        <v>0</v>
      </c>
      <c r="H129" s="64">
        <v>31860</v>
      </c>
      <c r="I129" s="24">
        <v>0</v>
      </c>
      <c r="J129" s="24">
        <v>0</v>
      </c>
      <c r="K129" s="24">
        <v>70.8</v>
      </c>
      <c r="L129" s="24">
        <v>1003.38</v>
      </c>
      <c r="M129" s="24">
        <v>0</v>
      </c>
      <c r="N129" s="24">
        <v>21948</v>
      </c>
      <c r="O129" s="24"/>
      <c r="P129" s="24"/>
      <c r="Q129" s="24">
        <f t="shared" si="32"/>
        <v>54882.18</v>
      </c>
    </row>
    <row r="130" spans="1:17" s="22" customFormat="1" x14ac:dyDescent="0.2">
      <c r="A130" s="33">
        <v>2.4</v>
      </c>
      <c r="B130" s="34" t="s">
        <v>55</v>
      </c>
      <c r="C130" s="35">
        <f t="shared" ref="C130:O130" si="33">+C131+C135+C136+C137+C138+C139+C140</f>
        <v>20535693475</v>
      </c>
      <c r="D130" s="35">
        <f t="shared" si="33"/>
        <v>21251925938.059998</v>
      </c>
      <c r="E130" s="35">
        <f t="shared" si="33"/>
        <v>1574340494.76</v>
      </c>
      <c r="F130" s="35">
        <f t="shared" si="33"/>
        <v>1606120169.8299999</v>
      </c>
      <c r="G130" s="35">
        <f t="shared" si="33"/>
        <v>1605887756.02</v>
      </c>
      <c r="H130" s="35">
        <f t="shared" si="33"/>
        <v>1608189203.1500001</v>
      </c>
      <c r="I130" s="35">
        <f t="shared" si="33"/>
        <v>1603625852.8299999</v>
      </c>
      <c r="J130" s="35">
        <f t="shared" si="33"/>
        <v>1604262526.72</v>
      </c>
      <c r="K130" s="35">
        <f t="shared" si="33"/>
        <v>1597902038.78</v>
      </c>
      <c r="L130" s="35">
        <f t="shared" si="33"/>
        <v>1597769601.9099998</v>
      </c>
      <c r="M130" s="35">
        <f t="shared" si="33"/>
        <v>1766359922.7900002</v>
      </c>
      <c r="N130" s="35">
        <f t="shared" si="33"/>
        <v>1765183701.8700001</v>
      </c>
      <c r="O130" s="35">
        <f t="shared" si="33"/>
        <v>3409077127.8000002</v>
      </c>
      <c r="P130" s="35"/>
      <c r="Q130" s="30">
        <f>SUM(E130:P130)</f>
        <v>19738718396.460003</v>
      </c>
    </row>
    <row r="131" spans="1:17" s="25" customFormat="1" x14ac:dyDescent="0.2">
      <c r="A131" s="4" t="s">
        <v>56</v>
      </c>
      <c r="B131" s="4" t="s">
        <v>57</v>
      </c>
      <c r="C131" s="11">
        <f>SUM(C132:C133)</f>
        <v>20535693475</v>
      </c>
      <c r="D131" s="11">
        <f>D132+D133+D134</f>
        <v>21251925938.059998</v>
      </c>
      <c r="E131" s="11">
        <f t="shared" ref="E131:K131" si="34">SUM(E132:E133)</f>
        <v>1574340494.76</v>
      </c>
      <c r="F131" s="11">
        <f t="shared" si="34"/>
        <v>1606120169.8299999</v>
      </c>
      <c r="G131" s="11">
        <f t="shared" si="34"/>
        <v>1605887756.02</v>
      </c>
      <c r="H131" s="11">
        <f t="shared" si="34"/>
        <v>1608189203.1500001</v>
      </c>
      <c r="I131" s="11">
        <f t="shared" si="34"/>
        <v>1603625852.8299999</v>
      </c>
      <c r="J131" s="11">
        <f t="shared" si="34"/>
        <v>1604262526.72</v>
      </c>
      <c r="K131" s="11">
        <f t="shared" si="34"/>
        <v>1597902038.78</v>
      </c>
      <c r="L131" s="11">
        <f>L132+L133</f>
        <v>1597769601.9099998</v>
      </c>
      <c r="M131" s="11">
        <f>M132+M133</f>
        <v>1766359922.7900002</v>
      </c>
      <c r="N131" s="11">
        <f>N132+N133</f>
        <v>1765183701.8700001</v>
      </c>
      <c r="O131" s="11">
        <f>O132+O133</f>
        <v>3409077127.8000002</v>
      </c>
      <c r="P131" s="11"/>
      <c r="Q131" s="24">
        <f>SUM(E131:P131)</f>
        <v>19738718396.460003</v>
      </c>
    </row>
    <row r="132" spans="1:17" s="25" customFormat="1" x14ac:dyDescent="0.2">
      <c r="A132" s="4" t="s">
        <v>88</v>
      </c>
      <c r="B132" s="4" t="s">
        <v>89</v>
      </c>
      <c r="C132" s="11">
        <v>94647708</v>
      </c>
      <c r="D132" s="11">
        <v>130676503.09999999</v>
      </c>
      <c r="E132" s="24">
        <v>10040408.449999999</v>
      </c>
      <c r="F132" s="24">
        <v>10933448.84</v>
      </c>
      <c r="G132" s="24">
        <v>10933448.84</v>
      </c>
      <c r="H132" s="64">
        <v>10933083.92</v>
      </c>
      <c r="I132" s="64">
        <v>10934093.539999999</v>
      </c>
      <c r="J132" s="24">
        <v>10934093.539999999</v>
      </c>
      <c r="K132" s="24">
        <v>10879328.84</v>
      </c>
      <c r="L132" s="24">
        <v>10879328.84</v>
      </c>
      <c r="M132" s="24">
        <v>10874563.9</v>
      </c>
      <c r="N132" s="24">
        <v>10874563.9</v>
      </c>
      <c r="O132" s="24">
        <v>21666675.98</v>
      </c>
      <c r="P132" s="24"/>
      <c r="Q132" s="24">
        <f t="shared" si="9"/>
        <v>129883038.59000002</v>
      </c>
    </row>
    <row r="133" spans="1:17" s="25" customFormat="1" x14ac:dyDescent="0.2">
      <c r="A133" s="4" t="s">
        <v>58</v>
      </c>
      <c r="B133" s="4" t="s">
        <v>59</v>
      </c>
      <c r="C133" s="11">
        <v>20441045767</v>
      </c>
      <c r="D133" s="64">
        <v>21121225326.639999</v>
      </c>
      <c r="E133" s="24">
        <v>1564300086.3099999</v>
      </c>
      <c r="F133" s="24">
        <v>1595186720.99</v>
      </c>
      <c r="G133" s="24">
        <v>1594954307.1800001</v>
      </c>
      <c r="H133" s="64">
        <v>1597256119.23</v>
      </c>
      <c r="I133" s="64">
        <v>1592691759.29</v>
      </c>
      <c r="J133" s="24">
        <v>1593328433.1800001</v>
      </c>
      <c r="K133" s="24">
        <v>1587022709.9400001</v>
      </c>
      <c r="L133" s="24">
        <v>1586890273.0699999</v>
      </c>
      <c r="M133" s="24">
        <v>1755485358.8900001</v>
      </c>
      <c r="N133" s="24">
        <v>1754309137.97</v>
      </c>
      <c r="O133" s="24">
        <v>3387410451.8200002</v>
      </c>
      <c r="P133" s="24"/>
      <c r="Q133" s="24">
        <f t="shared" si="9"/>
        <v>19608835357.869999</v>
      </c>
    </row>
    <row r="134" spans="1:17" s="25" customFormat="1" ht="30" x14ac:dyDescent="0.2">
      <c r="A134" s="4" t="s">
        <v>375</v>
      </c>
      <c r="B134" s="4" t="s">
        <v>376</v>
      </c>
      <c r="C134" s="11"/>
      <c r="D134" s="64">
        <v>24108.32</v>
      </c>
      <c r="E134" s="24"/>
      <c r="F134" s="24"/>
      <c r="G134" s="24"/>
      <c r="H134" s="64"/>
      <c r="I134" s="64"/>
      <c r="J134" s="24"/>
      <c r="K134" s="24"/>
      <c r="L134" s="24">
        <v>0</v>
      </c>
      <c r="M134" s="24">
        <v>0</v>
      </c>
      <c r="N134" s="24"/>
      <c r="O134" s="24"/>
      <c r="P134" s="24"/>
      <c r="Q134" s="24"/>
    </row>
    <row r="135" spans="1:17" s="25" customFormat="1" ht="30" x14ac:dyDescent="0.2">
      <c r="A135" s="4" t="s">
        <v>148</v>
      </c>
      <c r="B135" s="4" t="s">
        <v>154</v>
      </c>
      <c r="C135" s="11">
        <v>0</v>
      </c>
      <c r="D135" s="11"/>
      <c r="E135" s="11">
        <v>0</v>
      </c>
      <c r="F135" s="11">
        <v>0</v>
      </c>
      <c r="G135" s="11">
        <v>0</v>
      </c>
      <c r="H135" s="11">
        <v>0</v>
      </c>
      <c r="I135" s="11">
        <v>0</v>
      </c>
      <c r="J135" s="11">
        <v>0</v>
      </c>
      <c r="K135" s="11">
        <v>0</v>
      </c>
      <c r="L135" s="11">
        <v>0</v>
      </c>
      <c r="M135" s="11">
        <v>0</v>
      </c>
      <c r="N135" s="11"/>
      <c r="O135" s="11"/>
      <c r="P135" s="11"/>
      <c r="Q135" s="11">
        <f>SUM(E135:P135)</f>
        <v>0</v>
      </c>
    </row>
    <row r="136" spans="1:17" s="25" customFormat="1" ht="30" x14ac:dyDescent="0.2">
      <c r="A136" s="4" t="s">
        <v>149</v>
      </c>
      <c r="B136" s="4" t="s">
        <v>155</v>
      </c>
      <c r="C136" s="11">
        <v>0</v>
      </c>
      <c r="D136" s="11">
        <v>0</v>
      </c>
      <c r="E136" s="11">
        <v>0</v>
      </c>
      <c r="F136" s="11">
        <v>0</v>
      </c>
      <c r="G136" s="11">
        <v>0</v>
      </c>
      <c r="H136" s="11">
        <v>0</v>
      </c>
      <c r="I136" s="11">
        <v>0</v>
      </c>
      <c r="J136" s="11">
        <v>0</v>
      </c>
      <c r="K136" s="11">
        <v>0</v>
      </c>
      <c r="L136" s="11">
        <v>0</v>
      </c>
      <c r="M136" s="11">
        <v>0</v>
      </c>
      <c r="N136" s="11"/>
      <c r="O136" s="11"/>
      <c r="P136" s="11"/>
      <c r="Q136" s="11">
        <f>SUM(E136:P136)</f>
        <v>0</v>
      </c>
    </row>
    <row r="137" spans="1:17" s="25" customFormat="1" ht="30" x14ac:dyDescent="0.2">
      <c r="A137" s="4" t="s">
        <v>150</v>
      </c>
      <c r="B137" s="4" t="s">
        <v>156</v>
      </c>
      <c r="C137" s="11">
        <v>0</v>
      </c>
      <c r="D137" s="11">
        <v>0</v>
      </c>
      <c r="E137" s="11">
        <v>0</v>
      </c>
      <c r="F137" s="11">
        <v>0</v>
      </c>
      <c r="G137" s="11">
        <v>0</v>
      </c>
      <c r="H137" s="11">
        <v>0</v>
      </c>
      <c r="I137" s="11">
        <v>0</v>
      </c>
      <c r="J137" s="11">
        <v>0</v>
      </c>
      <c r="K137" s="11">
        <v>0</v>
      </c>
      <c r="L137" s="11">
        <v>0</v>
      </c>
      <c r="M137" s="11">
        <v>0</v>
      </c>
      <c r="N137" s="11"/>
      <c r="O137" s="11"/>
      <c r="P137" s="11"/>
      <c r="Q137" s="11">
        <f t="shared" si="9"/>
        <v>0</v>
      </c>
    </row>
    <row r="138" spans="1:17" s="25" customFormat="1" ht="30" x14ac:dyDescent="0.2">
      <c r="A138" s="4" t="s">
        <v>151</v>
      </c>
      <c r="B138" s="4" t="s">
        <v>157</v>
      </c>
      <c r="C138" s="11">
        <v>0</v>
      </c>
      <c r="D138" s="11">
        <v>0</v>
      </c>
      <c r="E138" s="11">
        <v>0</v>
      </c>
      <c r="F138" s="11">
        <v>0</v>
      </c>
      <c r="G138" s="11">
        <v>0</v>
      </c>
      <c r="H138" s="11">
        <v>0</v>
      </c>
      <c r="I138" s="11">
        <v>0</v>
      </c>
      <c r="J138" s="11">
        <v>0</v>
      </c>
      <c r="K138" s="11">
        <v>0</v>
      </c>
      <c r="L138" s="11">
        <v>0</v>
      </c>
      <c r="M138" s="11">
        <v>0</v>
      </c>
      <c r="N138" s="11"/>
      <c r="O138" s="11"/>
      <c r="P138" s="11"/>
      <c r="Q138" s="11">
        <f>SUM(E138:P138)</f>
        <v>0</v>
      </c>
    </row>
    <row r="139" spans="1:17" s="25" customFormat="1" x14ac:dyDescent="0.2">
      <c r="A139" s="4" t="s">
        <v>152</v>
      </c>
      <c r="B139" s="4" t="s">
        <v>158</v>
      </c>
      <c r="C139" s="11">
        <v>0</v>
      </c>
      <c r="D139" s="11">
        <v>0</v>
      </c>
      <c r="E139" s="11">
        <v>0</v>
      </c>
      <c r="F139" s="11">
        <v>0</v>
      </c>
      <c r="G139" s="11">
        <v>0</v>
      </c>
      <c r="H139" s="11">
        <v>0</v>
      </c>
      <c r="I139" s="11">
        <v>0</v>
      </c>
      <c r="J139" s="11">
        <v>0</v>
      </c>
      <c r="K139" s="11">
        <v>0</v>
      </c>
      <c r="L139" s="11">
        <v>0</v>
      </c>
      <c r="M139" s="11">
        <v>0</v>
      </c>
      <c r="N139" s="11"/>
      <c r="O139" s="11"/>
      <c r="P139" s="11"/>
      <c r="Q139" s="11">
        <f t="shared" si="9"/>
        <v>0</v>
      </c>
    </row>
    <row r="140" spans="1:17" s="25" customFormat="1" ht="30" x14ac:dyDescent="0.2">
      <c r="A140" s="4" t="s">
        <v>153</v>
      </c>
      <c r="B140" s="4" t="s">
        <v>159</v>
      </c>
      <c r="C140" s="11">
        <v>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  <c r="J140" s="11"/>
      <c r="K140" s="11"/>
      <c r="L140" s="11"/>
      <c r="M140" s="11"/>
      <c r="N140" s="11"/>
      <c r="O140" s="11"/>
      <c r="P140" s="11"/>
      <c r="Q140" s="11">
        <f t="shared" si="9"/>
        <v>0</v>
      </c>
    </row>
    <row r="141" spans="1:17" s="22" customFormat="1" x14ac:dyDescent="0.2">
      <c r="A141" s="33">
        <v>2.5</v>
      </c>
      <c r="B141" s="34" t="s">
        <v>103</v>
      </c>
      <c r="C141" s="35">
        <f>SUM(C142:C148)</f>
        <v>0</v>
      </c>
      <c r="D141" s="35"/>
      <c r="E141" s="35">
        <f t="shared" ref="E141" si="35">SUM(E142:E148)</f>
        <v>0</v>
      </c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>
        <f>SUM(E141:P141)</f>
        <v>0</v>
      </c>
    </row>
    <row r="142" spans="1:17" s="25" customFormat="1" x14ac:dyDescent="0.2">
      <c r="A142" s="4" t="s">
        <v>104</v>
      </c>
      <c r="B142" s="4" t="s">
        <v>111</v>
      </c>
      <c r="C142" s="11">
        <v>0</v>
      </c>
      <c r="D142" s="11">
        <v>0</v>
      </c>
      <c r="E142" s="11">
        <v>0</v>
      </c>
      <c r="F142" s="11">
        <v>0</v>
      </c>
      <c r="G142" s="11">
        <v>0</v>
      </c>
      <c r="H142" s="11">
        <v>0</v>
      </c>
      <c r="I142" s="11">
        <v>0</v>
      </c>
      <c r="J142" s="11">
        <v>0</v>
      </c>
      <c r="K142" s="11">
        <v>0</v>
      </c>
      <c r="L142" s="11">
        <v>0</v>
      </c>
      <c r="M142" s="11">
        <v>0</v>
      </c>
      <c r="N142" s="11"/>
      <c r="O142" s="11"/>
      <c r="P142" s="11"/>
      <c r="Q142" s="11">
        <f>SUM(E142:P142)</f>
        <v>0</v>
      </c>
    </row>
    <row r="143" spans="1:17" s="25" customFormat="1" ht="30" x14ac:dyDescent="0.2">
      <c r="A143" s="4" t="s">
        <v>105</v>
      </c>
      <c r="B143" s="4" t="s">
        <v>112</v>
      </c>
      <c r="C143" s="11">
        <v>0</v>
      </c>
      <c r="D143" s="11">
        <v>0</v>
      </c>
      <c r="E143" s="11">
        <v>0</v>
      </c>
      <c r="F143" s="11">
        <v>0</v>
      </c>
      <c r="G143" s="11">
        <v>0</v>
      </c>
      <c r="H143" s="11">
        <v>0</v>
      </c>
      <c r="I143" s="11">
        <v>0</v>
      </c>
      <c r="J143" s="11">
        <v>0</v>
      </c>
      <c r="K143" s="11">
        <v>0</v>
      </c>
      <c r="L143" s="11">
        <v>0</v>
      </c>
      <c r="M143" s="11">
        <v>0</v>
      </c>
      <c r="N143" s="11"/>
      <c r="O143" s="11"/>
      <c r="P143" s="11"/>
      <c r="Q143" s="11">
        <f t="shared" ref="Q143:Q148" si="36">SUM(E143:P143)</f>
        <v>0</v>
      </c>
    </row>
    <row r="144" spans="1:17" s="25" customFormat="1" ht="30" x14ac:dyDescent="0.2">
      <c r="A144" s="4" t="s">
        <v>106</v>
      </c>
      <c r="B144" s="4" t="s">
        <v>113</v>
      </c>
      <c r="C144" s="11">
        <v>0</v>
      </c>
      <c r="D144" s="11">
        <v>0</v>
      </c>
      <c r="E144" s="11">
        <v>0</v>
      </c>
      <c r="F144" s="11">
        <v>0</v>
      </c>
      <c r="G144" s="11">
        <v>0</v>
      </c>
      <c r="H144" s="11">
        <v>0</v>
      </c>
      <c r="I144" s="11">
        <v>0</v>
      </c>
      <c r="J144" s="11">
        <v>0</v>
      </c>
      <c r="K144" s="11">
        <v>0</v>
      </c>
      <c r="L144" s="11">
        <v>0</v>
      </c>
      <c r="M144" s="11">
        <v>0</v>
      </c>
      <c r="N144" s="11"/>
      <c r="O144" s="11"/>
      <c r="P144" s="11"/>
      <c r="Q144" s="11">
        <f t="shared" si="36"/>
        <v>0</v>
      </c>
    </row>
    <row r="145" spans="1:17" s="25" customFormat="1" ht="30" x14ac:dyDescent="0.2">
      <c r="A145" s="4" t="s">
        <v>107</v>
      </c>
      <c r="B145" s="4" t="s">
        <v>114</v>
      </c>
      <c r="C145" s="11">
        <v>0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>
        <v>0</v>
      </c>
      <c r="J145" s="11">
        <v>0</v>
      </c>
      <c r="K145" s="11">
        <v>0</v>
      </c>
      <c r="L145" s="11">
        <v>0</v>
      </c>
      <c r="M145" s="11">
        <v>0</v>
      </c>
      <c r="N145" s="11"/>
      <c r="O145" s="11"/>
      <c r="P145" s="11"/>
      <c r="Q145" s="11">
        <f t="shared" si="36"/>
        <v>0</v>
      </c>
    </row>
    <row r="146" spans="1:17" s="25" customFormat="1" ht="30" x14ac:dyDescent="0.2">
      <c r="A146" s="4" t="s">
        <v>108</v>
      </c>
      <c r="B146" s="4" t="s">
        <v>115</v>
      </c>
      <c r="C146" s="11">
        <v>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  <c r="J146" s="11">
        <v>0</v>
      </c>
      <c r="K146" s="11">
        <v>0</v>
      </c>
      <c r="L146" s="11">
        <v>0</v>
      </c>
      <c r="M146" s="11">
        <v>0</v>
      </c>
      <c r="N146" s="11"/>
      <c r="O146" s="11"/>
      <c r="P146" s="11"/>
      <c r="Q146" s="11">
        <f t="shared" si="36"/>
        <v>0</v>
      </c>
    </row>
    <row r="147" spans="1:17" s="25" customFormat="1" x14ac:dyDescent="0.2">
      <c r="A147" s="4" t="s">
        <v>109</v>
      </c>
      <c r="B147" s="4" t="s">
        <v>116</v>
      </c>
      <c r="C147" s="11">
        <v>0</v>
      </c>
      <c r="D147" s="11">
        <v>0</v>
      </c>
      <c r="E147" s="11">
        <v>0</v>
      </c>
      <c r="F147" s="11">
        <v>0</v>
      </c>
      <c r="G147" s="11">
        <v>0</v>
      </c>
      <c r="H147" s="11">
        <v>0</v>
      </c>
      <c r="I147" s="11">
        <v>0</v>
      </c>
      <c r="J147" s="11">
        <v>0</v>
      </c>
      <c r="K147" s="11">
        <v>0</v>
      </c>
      <c r="L147" s="11">
        <v>0</v>
      </c>
      <c r="M147" s="11">
        <v>0</v>
      </c>
      <c r="N147" s="11"/>
      <c r="O147" s="11"/>
      <c r="P147" s="11"/>
      <c r="Q147" s="11">
        <f t="shared" si="36"/>
        <v>0</v>
      </c>
    </row>
    <row r="148" spans="1:17" s="25" customFormat="1" ht="30" x14ac:dyDescent="0.2">
      <c r="A148" s="4" t="s">
        <v>110</v>
      </c>
      <c r="B148" s="4" t="s">
        <v>117</v>
      </c>
      <c r="C148" s="11">
        <v>0</v>
      </c>
      <c r="D148" s="11">
        <v>0</v>
      </c>
      <c r="E148" s="11">
        <v>0</v>
      </c>
      <c r="F148" s="11">
        <v>0</v>
      </c>
      <c r="G148" s="11">
        <v>0</v>
      </c>
      <c r="H148" s="11">
        <v>0</v>
      </c>
      <c r="I148" s="11">
        <v>0</v>
      </c>
      <c r="J148" s="11">
        <v>0</v>
      </c>
      <c r="K148" s="11">
        <v>0</v>
      </c>
      <c r="L148" s="11">
        <v>0</v>
      </c>
      <c r="M148" s="11">
        <v>0</v>
      </c>
      <c r="N148" s="11"/>
      <c r="O148" s="11"/>
      <c r="P148" s="11"/>
      <c r="Q148" s="11">
        <f t="shared" si="36"/>
        <v>0</v>
      </c>
    </row>
    <row r="149" spans="1:17" s="22" customFormat="1" x14ac:dyDescent="0.2">
      <c r="A149" s="33">
        <v>2.6</v>
      </c>
      <c r="B149" s="34" t="s">
        <v>94</v>
      </c>
      <c r="C149" s="35">
        <f>+C150+C158+C161+C163+C171+C173+C174+C176</f>
        <v>1900000</v>
      </c>
      <c r="D149" s="35">
        <f>+D150+D155+D158+D174+D163+D171+D161+D157</f>
        <v>12661950.970000001</v>
      </c>
      <c r="E149" s="35">
        <f t="shared" ref="E149:G149" si="37">+E150+E158+E161+E163+E171+E173+E174+E176</f>
        <v>0</v>
      </c>
      <c r="F149" s="35">
        <f t="shared" si="37"/>
        <v>0</v>
      </c>
      <c r="G149" s="35">
        <f t="shared" si="37"/>
        <v>0</v>
      </c>
      <c r="H149" s="35">
        <f>+H150+H158+H161+H163+H171+H173+H174+H176+H155</f>
        <v>844408.9</v>
      </c>
      <c r="I149" s="35">
        <f>+I150+I158+I161+I163+I171+I173+I174+I176+I155</f>
        <v>258537.99</v>
      </c>
      <c r="J149" s="35">
        <f>+J150+J158+J161+J163+J171+J173+J174+J176+J155</f>
        <v>50224.990000000005</v>
      </c>
      <c r="K149" s="35">
        <f>+K150+K161+K163+K171+K173+K174+K176+K155</f>
        <v>55559.12</v>
      </c>
      <c r="L149" s="35">
        <f>+L150+M158+L161+L163+L171+L173+L174+L176+L155+L158</f>
        <v>1304657.0900000001</v>
      </c>
      <c r="M149" s="35">
        <f>M150+M159+M163+M175</f>
        <v>832470.27</v>
      </c>
      <c r="N149" s="35">
        <f>N150+N159+N163+N175</f>
        <v>392527.61</v>
      </c>
      <c r="O149" s="35">
        <f>O150+O159+O163+O175+O171</f>
        <v>95369.96</v>
      </c>
      <c r="P149" s="35"/>
      <c r="Q149" s="30">
        <f>SUM(E149:P149)</f>
        <v>3833755.93</v>
      </c>
    </row>
    <row r="150" spans="1:17" s="25" customFormat="1" x14ac:dyDescent="0.2">
      <c r="A150" s="4" t="s">
        <v>95</v>
      </c>
      <c r="B150" s="4" t="s">
        <v>96</v>
      </c>
      <c r="C150" s="11">
        <f>+C151</f>
        <v>1100000</v>
      </c>
      <c r="D150" s="11">
        <f>D152+D151+D153+D154</f>
        <v>6222646.5199999996</v>
      </c>
      <c r="E150" s="11">
        <v>0</v>
      </c>
      <c r="F150" s="11">
        <v>0</v>
      </c>
      <c r="G150" s="11">
        <v>0</v>
      </c>
      <c r="H150" s="11">
        <f>SUM(H151:H154)</f>
        <v>670987.4</v>
      </c>
      <c r="I150" s="11">
        <f>SUM(I151:I154)</f>
        <v>0</v>
      </c>
      <c r="J150" s="11">
        <f>SUM(J151:J154)</f>
        <v>0</v>
      </c>
      <c r="K150" s="11">
        <f>SUM(K151:K154)</f>
        <v>55559.12</v>
      </c>
      <c r="L150" s="11">
        <v>0</v>
      </c>
      <c r="M150" s="11">
        <f>M151+M153</f>
        <v>188433.91999999998</v>
      </c>
      <c r="N150" s="11">
        <f>N151+N153</f>
        <v>392527.61</v>
      </c>
      <c r="O150" s="11"/>
      <c r="P150" s="11"/>
      <c r="Q150" s="24">
        <f>SUM(E150:P150)</f>
        <v>1307508.0499999998</v>
      </c>
    </row>
    <row r="151" spans="1:17" s="25" customFormat="1" x14ac:dyDescent="0.25">
      <c r="A151" s="4" t="s">
        <v>97</v>
      </c>
      <c r="B151" s="4" t="s">
        <v>98</v>
      </c>
      <c r="C151" s="61">
        <v>1100000</v>
      </c>
      <c r="D151" s="64">
        <v>1408700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  <c r="J151" s="11">
        <v>0</v>
      </c>
      <c r="K151" s="11"/>
      <c r="L151" s="11">
        <v>0</v>
      </c>
      <c r="M151" s="11">
        <v>70554.559999999998</v>
      </c>
      <c r="N151" s="11">
        <v>318548.69</v>
      </c>
      <c r="O151" s="11"/>
      <c r="P151" s="11"/>
      <c r="Q151" s="24">
        <f>SUM(E151:P151)</f>
        <v>389103.25</v>
      </c>
    </row>
    <row r="152" spans="1:17" s="25" customFormat="1" ht="30" x14ac:dyDescent="0.25">
      <c r="A152" s="4" t="s">
        <v>320</v>
      </c>
      <c r="B152" s="4" t="s">
        <v>321</v>
      </c>
      <c r="C152" s="61">
        <v>0</v>
      </c>
      <c r="D152" s="64">
        <v>4226546.5199999996</v>
      </c>
      <c r="E152" s="11">
        <v>0</v>
      </c>
      <c r="F152" s="11">
        <v>0</v>
      </c>
      <c r="G152" s="11">
        <v>0</v>
      </c>
      <c r="H152" s="64">
        <v>670987.4</v>
      </c>
      <c r="I152" s="11">
        <v>0</v>
      </c>
      <c r="J152" s="11">
        <v>0</v>
      </c>
      <c r="K152" s="11">
        <v>55559.12</v>
      </c>
      <c r="L152" s="11">
        <v>0</v>
      </c>
      <c r="M152" s="11">
        <v>0</v>
      </c>
      <c r="N152" s="11"/>
      <c r="O152" s="11"/>
      <c r="P152" s="11"/>
      <c r="Q152" s="24"/>
    </row>
    <row r="153" spans="1:17" s="25" customFormat="1" x14ac:dyDescent="0.25">
      <c r="A153" s="4" t="s">
        <v>322</v>
      </c>
      <c r="B153" s="4" t="s">
        <v>323</v>
      </c>
      <c r="C153" s="61"/>
      <c r="D153" s="64">
        <v>562400</v>
      </c>
      <c r="E153" s="11">
        <v>0</v>
      </c>
      <c r="F153" s="11">
        <v>0</v>
      </c>
      <c r="G153" s="11">
        <v>0</v>
      </c>
      <c r="H153" s="11">
        <v>0</v>
      </c>
      <c r="I153" s="11">
        <v>0</v>
      </c>
      <c r="J153" s="11">
        <v>0</v>
      </c>
      <c r="K153" s="11">
        <v>0</v>
      </c>
      <c r="L153" s="11">
        <v>0</v>
      </c>
      <c r="M153" s="11">
        <v>117879.36</v>
      </c>
      <c r="N153" s="11">
        <v>73978.92</v>
      </c>
      <c r="O153" s="11"/>
      <c r="P153" s="11"/>
      <c r="Q153" s="24"/>
    </row>
    <row r="154" spans="1:17" s="25" customFormat="1" ht="30" x14ac:dyDescent="0.25">
      <c r="A154" s="4" t="s">
        <v>324</v>
      </c>
      <c r="B154" s="4" t="s">
        <v>325</v>
      </c>
      <c r="C154" s="61">
        <v>0</v>
      </c>
      <c r="D154" s="11">
        <v>25000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  <c r="J154" s="11">
        <v>0</v>
      </c>
      <c r="K154" s="11">
        <v>0</v>
      </c>
      <c r="L154" s="11">
        <v>0</v>
      </c>
      <c r="M154" s="11">
        <v>0</v>
      </c>
      <c r="N154" s="11"/>
      <c r="O154" s="11"/>
      <c r="P154" s="11"/>
      <c r="Q154" s="24"/>
    </row>
    <row r="155" spans="1:17" s="25" customFormat="1" x14ac:dyDescent="0.25">
      <c r="A155" s="4" t="s">
        <v>160</v>
      </c>
      <c r="B155" s="4" t="s">
        <v>161</v>
      </c>
      <c r="C155" s="61">
        <v>0</v>
      </c>
      <c r="D155" s="11">
        <f>D156</f>
        <v>431959.49</v>
      </c>
      <c r="E155" s="11">
        <v>0</v>
      </c>
      <c r="F155" s="11">
        <v>0</v>
      </c>
      <c r="G155" s="11">
        <v>0</v>
      </c>
      <c r="H155" s="11">
        <f>+H156</f>
        <v>173421.5</v>
      </c>
      <c r="I155" s="11">
        <f>+I156</f>
        <v>258537.99</v>
      </c>
      <c r="J155" s="11">
        <f>+J156</f>
        <v>0</v>
      </c>
      <c r="K155" s="11">
        <v>0</v>
      </c>
      <c r="L155" s="11">
        <v>0</v>
      </c>
      <c r="M155" s="11">
        <v>0</v>
      </c>
      <c r="N155" s="11"/>
      <c r="O155" s="11"/>
      <c r="P155" s="11"/>
      <c r="Q155" s="11">
        <v>0</v>
      </c>
    </row>
    <row r="156" spans="1:17" s="25" customFormat="1" x14ac:dyDescent="0.25">
      <c r="A156" s="4" t="s">
        <v>326</v>
      </c>
      <c r="B156" s="4" t="s">
        <v>327</v>
      </c>
      <c r="C156" s="61"/>
      <c r="D156" s="64">
        <v>431959.49</v>
      </c>
      <c r="E156" s="11">
        <v>0</v>
      </c>
      <c r="F156" s="11">
        <v>0</v>
      </c>
      <c r="G156" s="11">
        <v>0</v>
      </c>
      <c r="H156" s="64">
        <v>173421.5</v>
      </c>
      <c r="I156" s="64">
        <v>258537.99</v>
      </c>
      <c r="J156" s="11">
        <v>0</v>
      </c>
      <c r="K156" s="11">
        <v>0</v>
      </c>
      <c r="L156" s="11">
        <v>0</v>
      </c>
      <c r="M156" s="11">
        <v>0</v>
      </c>
      <c r="N156" s="11"/>
      <c r="O156" s="11"/>
      <c r="P156" s="11"/>
      <c r="Q156" s="11"/>
    </row>
    <row r="157" spans="1:17" s="25" customFormat="1" x14ac:dyDescent="0.25">
      <c r="A157" s="4" t="s">
        <v>384</v>
      </c>
      <c r="B157" s="4" t="s">
        <v>385</v>
      </c>
      <c r="C157" s="61"/>
      <c r="D157" s="64">
        <v>450000</v>
      </c>
      <c r="E157" s="11"/>
      <c r="F157" s="11"/>
      <c r="G157" s="11"/>
      <c r="H157" s="64"/>
      <c r="I157" s="64"/>
      <c r="J157" s="11"/>
      <c r="K157" s="11"/>
      <c r="L157" s="11"/>
      <c r="M157" s="11"/>
      <c r="N157" s="11"/>
      <c r="O157" s="11"/>
      <c r="P157" s="11"/>
      <c r="Q157" s="11"/>
    </row>
    <row r="158" spans="1:17" s="25" customFormat="1" ht="30" x14ac:dyDescent="0.25">
      <c r="A158" s="4" t="s">
        <v>99</v>
      </c>
      <c r="B158" s="4" t="s">
        <v>100</v>
      </c>
      <c r="C158" s="61">
        <f t="shared" ref="C158" si="38">+C159</f>
        <v>800000</v>
      </c>
      <c r="D158" s="11">
        <f>+D159+D160</f>
        <v>2165940.88</v>
      </c>
      <c r="E158" s="11">
        <f>SUM(E159:E160)</f>
        <v>0</v>
      </c>
      <c r="F158" s="11">
        <f t="shared" ref="F158:J158" si="39">SUM(F159:F160)</f>
        <v>0</v>
      </c>
      <c r="G158" s="11">
        <f t="shared" si="39"/>
        <v>0</v>
      </c>
      <c r="H158" s="11">
        <f t="shared" si="39"/>
        <v>0</v>
      </c>
      <c r="I158" s="11">
        <f t="shared" si="39"/>
        <v>0</v>
      </c>
      <c r="J158" s="11">
        <f t="shared" si="39"/>
        <v>50224.990000000005</v>
      </c>
      <c r="K158" s="25">
        <v>0</v>
      </c>
      <c r="L158" s="11">
        <f>SUM(L159:L160)</f>
        <v>139657.01</v>
      </c>
      <c r="M158" s="11">
        <v>0</v>
      </c>
      <c r="N158" s="11"/>
      <c r="O158" s="11"/>
      <c r="P158" s="11"/>
      <c r="Q158" s="24">
        <f>SUM(E158:P158)</f>
        <v>189882</v>
      </c>
    </row>
    <row r="159" spans="1:17" s="25" customFormat="1" x14ac:dyDescent="0.25">
      <c r="A159" s="4" t="s">
        <v>101</v>
      </c>
      <c r="B159" s="4" t="s">
        <v>102</v>
      </c>
      <c r="C159" s="61">
        <v>800000</v>
      </c>
      <c r="D159" s="64">
        <v>2150940.88</v>
      </c>
      <c r="E159" s="11">
        <v>0</v>
      </c>
      <c r="F159" s="11">
        <v>0</v>
      </c>
      <c r="G159" s="11">
        <v>0</v>
      </c>
      <c r="H159" s="11">
        <v>0</v>
      </c>
      <c r="I159" s="11">
        <v>0</v>
      </c>
      <c r="J159" s="11">
        <v>38499.980000000003</v>
      </c>
      <c r="K159" s="25">
        <v>0</v>
      </c>
      <c r="L159" s="11">
        <v>138005.01</v>
      </c>
      <c r="M159" s="11">
        <v>41472</v>
      </c>
      <c r="N159" s="11"/>
      <c r="O159" s="11"/>
      <c r="P159" s="11"/>
      <c r="Q159" s="24">
        <f>SUM(E159:P159)</f>
        <v>217976.99000000002</v>
      </c>
    </row>
    <row r="160" spans="1:17" s="25" customFormat="1" x14ac:dyDescent="0.25">
      <c r="A160" s="4" t="s">
        <v>328</v>
      </c>
      <c r="B160" s="4" t="s">
        <v>329</v>
      </c>
      <c r="C160" s="61">
        <v>0</v>
      </c>
      <c r="D160" s="64">
        <v>15000</v>
      </c>
      <c r="E160" s="11"/>
      <c r="F160" s="11"/>
      <c r="G160" s="11"/>
      <c r="H160" s="11">
        <v>0</v>
      </c>
      <c r="I160" s="11">
        <v>0</v>
      </c>
      <c r="J160" s="11">
        <v>11725.01</v>
      </c>
      <c r="L160" s="11">
        <v>1652</v>
      </c>
      <c r="M160" s="11">
        <v>0</v>
      </c>
      <c r="N160" s="11"/>
      <c r="O160" s="11"/>
      <c r="P160" s="11"/>
      <c r="Q160" s="24"/>
    </row>
    <row r="161" spans="1:17" s="25" customFormat="1" ht="30" x14ac:dyDescent="0.25">
      <c r="A161" s="4" t="s">
        <v>162</v>
      </c>
      <c r="B161" s="4" t="s">
        <v>168</v>
      </c>
      <c r="C161" s="61">
        <v>0</v>
      </c>
      <c r="D161" s="11">
        <v>0</v>
      </c>
      <c r="E161" s="11">
        <f>SUM(E162)</f>
        <v>0</v>
      </c>
      <c r="F161" s="11">
        <f t="shared" ref="F161:K161" si="40">SUM(F162)</f>
        <v>0</v>
      </c>
      <c r="G161" s="11">
        <f t="shared" si="40"/>
        <v>0</v>
      </c>
      <c r="H161" s="11">
        <f t="shared" si="40"/>
        <v>0</v>
      </c>
      <c r="I161" s="11">
        <f t="shared" si="40"/>
        <v>0</v>
      </c>
      <c r="J161" s="11">
        <f t="shared" si="40"/>
        <v>0</v>
      </c>
      <c r="K161" s="11">
        <f t="shared" si="40"/>
        <v>0</v>
      </c>
      <c r="L161" s="11">
        <v>0</v>
      </c>
      <c r="M161" s="11">
        <v>0</v>
      </c>
      <c r="N161" s="11"/>
      <c r="O161" s="11"/>
      <c r="P161" s="11"/>
      <c r="Q161" s="11">
        <f t="shared" ref="Q161:Q182" si="41">SUM(E161:P161)</f>
        <v>0</v>
      </c>
    </row>
    <row r="162" spans="1:17" s="25" customFormat="1" x14ac:dyDescent="0.25">
      <c r="A162" s="4" t="s">
        <v>330</v>
      </c>
      <c r="B162" s="4" t="s">
        <v>331</v>
      </c>
      <c r="C162" s="61"/>
      <c r="D162" s="11">
        <v>0</v>
      </c>
      <c r="E162" s="11"/>
      <c r="F162" s="11"/>
      <c r="G162" s="11"/>
      <c r="H162" s="11">
        <v>0</v>
      </c>
      <c r="I162" s="11">
        <v>0</v>
      </c>
      <c r="J162" s="11">
        <v>0</v>
      </c>
      <c r="K162" s="11">
        <v>0</v>
      </c>
      <c r="L162" s="11">
        <v>0</v>
      </c>
      <c r="M162" s="11">
        <v>0</v>
      </c>
      <c r="N162" s="11"/>
      <c r="O162" s="11"/>
      <c r="P162" s="11"/>
      <c r="Q162" s="11"/>
    </row>
    <row r="163" spans="1:17" s="25" customFormat="1" x14ac:dyDescent="0.25">
      <c r="A163" s="4" t="s">
        <v>163</v>
      </c>
      <c r="B163" s="4" t="s">
        <v>169</v>
      </c>
      <c r="C163" s="61">
        <v>0</v>
      </c>
      <c r="D163" s="11">
        <f>D166+D167+D168+D170+D164+D165</f>
        <v>2481500</v>
      </c>
      <c r="E163" s="11">
        <v>0</v>
      </c>
      <c r="F163" s="11">
        <v>0</v>
      </c>
      <c r="G163" s="11">
        <v>0</v>
      </c>
      <c r="H163" s="11">
        <v>0</v>
      </c>
      <c r="I163" s="11">
        <v>0</v>
      </c>
      <c r="J163" s="11">
        <v>0</v>
      </c>
      <c r="K163" s="11">
        <v>0</v>
      </c>
      <c r="L163" s="11">
        <f>L167</f>
        <v>1165000.08</v>
      </c>
      <c r="M163" s="11">
        <f>M166+M167</f>
        <v>175608.35</v>
      </c>
      <c r="N163" s="11"/>
      <c r="O163" s="11"/>
      <c r="P163" s="11"/>
      <c r="Q163" s="11">
        <f>SUM(E163:P163)</f>
        <v>1340608.4300000002</v>
      </c>
    </row>
    <row r="164" spans="1:17" s="25" customFormat="1" x14ac:dyDescent="0.25">
      <c r="A164" s="4" t="s">
        <v>386</v>
      </c>
      <c r="B164" s="4" t="s">
        <v>388</v>
      </c>
      <c r="C164" s="61"/>
      <c r="D164" s="11">
        <v>100000</v>
      </c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</row>
    <row r="165" spans="1:17" s="25" customFormat="1" ht="15" customHeight="1" x14ac:dyDescent="0.25">
      <c r="A165" s="4" t="s">
        <v>387</v>
      </c>
      <c r="B165" s="4" t="s">
        <v>389</v>
      </c>
      <c r="C165" s="61"/>
      <c r="D165" s="11">
        <v>68000</v>
      </c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</row>
    <row r="166" spans="1:17" s="25" customFormat="1" x14ac:dyDescent="0.25">
      <c r="A166" s="4" t="s">
        <v>332</v>
      </c>
      <c r="B166" s="4" t="s">
        <v>333</v>
      </c>
      <c r="C166" s="61">
        <v>0</v>
      </c>
      <c r="D166" s="64">
        <v>341500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  <c r="J166" s="11">
        <v>0</v>
      </c>
      <c r="K166" s="11">
        <v>0</v>
      </c>
      <c r="L166" s="11"/>
      <c r="M166" s="11">
        <v>163808.35</v>
      </c>
      <c r="N166" s="11"/>
      <c r="O166" s="11"/>
      <c r="P166" s="11"/>
      <c r="Q166" s="11"/>
    </row>
    <row r="167" spans="1:17" s="25" customFormat="1" x14ac:dyDescent="0.25">
      <c r="A167" s="4" t="s">
        <v>334</v>
      </c>
      <c r="B167" s="4" t="s">
        <v>335</v>
      </c>
      <c r="C167" s="61">
        <v>0</v>
      </c>
      <c r="D167" s="64">
        <v>1272000</v>
      </c>
      <c r="E167" s="11" t="s">
        <v>377</v>
      </c>
      <c r="F167" s="11">
        <v>0</v>
      </c>
      <c r="G167" s="11">
        <v>0</v>
      </c>
      <c r="H167" s="11">
        <v>0</v>
      </c>
      <c r="I167" s="11">
        <v>0</v>
      </c>
      <c r="J167" s="11"/>
      <c r="K167" s="11"/>
      <c r="L167" s="11">
        <v>1165000.08</v>
      </c>
      <c r="M167" s="11">
        <v>11800</v>
      </c>
      <c r="N167" s="11"/>
      <c r="O167" s="11"/>
      <c r="P167" s="11"/>
      <c r="Q167" s="11"/>
    </row>
    <row r="168" spans="1:17" s="25" customFormat="1" ht="30" x14ac:dyDescent="0.25">
      <c r="A168" s="4" t="s">
        <v>336</v>
      </c>
      <c r="B168" s="4" t="s">
        <v>337</v>
      </c>
      <c r="C168" s="61">
        <v>0</v>
      </c>
      <c r="D168" s="64">
        <v>425000</v>
      </c>
      <c r="E168" s="11">
        <v>0</v>
      </c>
      <c r="F168" s="11">
        <v>0</v>
      </c>
      <c r="G168" s="11">
        <v>0</v>
      </c>
      <c r="H168" s="11">
        <v>0</v>
      </c>
      <c r="I168" s="11">
        <v>0</v>
      </c>
      <c r="J168" s="11">
        <v>0</v>
      </c>
      <c r="K168" s="11">
        <v>0</v>
      </c>
      <c r="L168" s="11">
        <v>0</v>
      </c>
      <c r="M168" s="11">
        <v>0</v>
      </c>
      <c r="N168" s="11"/>
      <c r="O168" s="11"/>
      <c r="P168" s="11"/>
      <c r="Q168" s="11">
        <f t="shared" si="41"/>
        <v>0</v>
      </c>
    </row>
    <row r="169" spans="1:17" s="25" customFormat="1" x14ac:dyDescent="0.25">
      <c r="A169" s="4" t="s">
        <v>338</v>
      </c>
      <c r="B169" s="4" t="s">
        <v>339</v>
      </c>
      <c r="C169" s="61"/>
      <c r="D169" s="11">
        <v>0</v>
      </c>
      <c r="E169" s="11">
        <v>0</v>
      </c>
      <c r="F169" s="11">
        <v>0</v>
      </c>
      <c r="G169" s="11">
        <v>0</v>
      </c>
      <c r="H169" s="11">
        <v>0</v>
      </c>
      <c r="I169" s="11">
        <v>0</v>
      </c>
      <c r="J169" s="11">
        <v>0</v>
      </c>
      <c r="K169" s="11">
        <v>0</v>
      </c>
      <c r="L169" s="11">
        <v>0</v>
      </c>
      <c r="M169" s="11">
        <v>0</v>
      </c>
      <c r="N169" s="11"/>
      <c r="O169" s="11"/>
      <c r="P169" s="11"/>
      <c r="Q169" s="11">
        <f t="shared" si="41"/>
        <v>0</v>
      </c>
    </row>
    <row r="170" spans="1:17" s="25" customFormat="1" x14ac:dyDescent="0.25">
      <c r="A170" s="4" t="s">
        <v>354</v>
      </c>
      <c r="B170" s="4" t="s">
        <v>355</v>
      </c>
      <c r="C170" s="61"/>
      <c r="D170" s="64">
        <v>275000</v>
      </c>
      <c r="E170" s="11"/>
      <c r="F170" s="11"/>
      <c r="G170" s="11"/>
      <c r="H170" s="11"/>
      <c r="I170" s="11"/>
      <c r="J170" s="11"/>
      <c r="K170" s="11"/>
      <c r="L170" s="11"/>
      <c r="M170" s="11">
        <v>0</v>
      </c>
      <c r="N170" s="11"/>
      <c r="O170" s="11"/>
      <c r="P170" s="11"/>
      <c r="Q170" s="11">
        <f t="shared" si="41"/>
        <v>0</v>
      </c>
    </row>
    <row r="171" spans="1:17" s="25" customFormat="1" x14ac:dyDescent="0.25">
      <c r="A171" s="4" t="s">
        <v>164</v>
      </c>
      <c r="B171" s="4" t="s">
        <v>170</v>
      </c>
      <c r="C171" s="61">
        <v>0</v>
      </c>
      <c r="D171" s="11">
        <f>D172</f>
        <v>200000</v>
      </c>
      <c r="E171" s="11">
        <v>0</v>
      </c>
      <c r="F171" s="11">
        <v>0</v>
      </c>
      <c r="G171" s="11">
        <v>0</v>
      </c>
      <c r="H171" s="11">
        <v>0</v>
      </c>
      <c r="I171" s="11">
        <v>0</v>
      </c>
      <c r="J171" s="11">
        <v>0</v>
      </c>
      <c r="K171" s="11">
        <v>0</v>
      </c>
      <c r="L171" s="11">
        <v>0</v>
      </c>
      <c r="M171" s="11">
        <v>0</v>
      </c>
      <c r="N171" s="11"/>
      <c r="O171" s="11">
        <f>O172</f>
        <v>95369.96</v>
      </c>
      <c r="P171" s="11"/>
      <c r="Q171" s="11">
        <f t="shared" si="41"/>
        <v>95369.96</v>
      </c>
    </row>
    <row r="172" spans="1:17" s="25" customFormat="1" x14ac:dyDescent="0.25">
      <c r="A172" s="4" t="s">
        <v>356</v>
      </c>
      <c r="B172" s="4" t="s">
        <v>357</v>
      </c>
      <c r="C172" s="61"/>
      <c r="D172" s="64">
        <v>200000</v>
      </c>
      <c r="E172" s="11"/>
      <c r="F172" s="11"/>
      <c r="G172" s="11"/>
      <c r="H172" s="11"/>
      <c r="I172" s="11"/>
      <c r="J172" s="11"/>
      <c r="K172" s="11"/>
      <c r="L172" s="11"/>
      <c r="M172" s="11">
        <v>0</v>
      </c>
      <c r="N172" s="11"/>
      <c r="O172" s="11">
        <v>95369.96</v>
      </c>
      <c r="P172" s="11"/>
      <c r="Q172" s="11">
        <f t="shared" si="41"/>
        <v>95369.96</v>
      </c>
    </row>
    <row r="173" spans="1:17" s="25" customFormat="1" x14ac:dyDescent="0.25">
      <c r="A173" s="4" t="s">
        <v>165</v>
      </c>
      <c r="B173" s="4" t="s">
        <v>171</v>
      </c>
      <c r="C173" s="61">
        <v>0</v>
      </c>
      <c r="D173" s="11">
        <v>0</v>
      </c>
      <c r="E173" s="11">
        <v>0</v>
      </c>
      <c r="F173" s="11">
        <v>0</v>
      </c>
      <c r="G173" s="11">
        <v>0</v>
      </c>
      <c r="H173" s="11">
        <v>0</v>
      </c>
      <c r="I173" s="11">
        <v>0</v>
      </c>
      <c r="J173" s="11">
        <v>0</v>
      </c>
      <c r="K173" s="11">
        <v>0</v>
      </c>
      <c r="L173" s="11">
        <v>0</v>
      </c>
      <c r="M173" s="11">
        <v>0</v>
      </c>
      <c r="N173" s="11"/>
      <c r="O173" s="11"/>
      <c r="P173" s="11"/>
      <c r="Q173" s="11">
        <f t="shared" si="41"/>
        <v>0</v>
      </c>
    </row>
    <row r="174" spans="1:17" s="25" customFormat="1" x14ac:dyDescent="0.25">
      <c r="A174" s="4" t="s">
        <v>166</v>
      </c>
      <c r="B174" s="4" t="s">
        <v>172</v>
      </c>
      <c r="C174" s="61">
        <v>0</v>
      </c>
      <c r="D174" s="11">
        <f>D175</f>
        <v>709904.08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  <c r="J174" s="11">
        <v>0</v>
      </c>
      <c r="K174" s="11">
        <v>0</v>
      </c>
      <c r="L174" s="11">
        <v>0</v>
      </c>
      <c r="M174" s="11">
        <v>0</v>
      </c>
      <c r="N174" s="11"/>
      <c r="O174" s="11"/>
      <c r="P174" s="11"/>
      <c r="Q174" s="11">
        <f t="shared" si="41"/>
        <v>0</v>
      </c>
    </row>
    <row r="175" spans="1:17" s="25" customFormat="1" x14ac:dyDescent="0.25">
      <c r="A175" s="4" t="s">
        <v>340</v>
      </c>
      <c r="B175" s="4" t="s">
        <v>341</v>
      </c>
      <c r="C175" s="61"/>
      <c r="D175" s="64">
        <v>709904.08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  <c r="J175" s="11">
        <v>0</v>
      </c>
      <c r="K175" s="11">
        <v>0</v>
      </c>
      <c r="L175" s="11">
        <v>0</v>
      </c>
      <c r="M175" s="11">
        <v>426956</v>
      </c>
      <c r="N175" s="11"/>
      <c r="O175" s="11"/>
      <c r="P175" s="11"/>
      <c r="Q175" s="11">
        <f t="shared" si="41"/>
        <v>426956</v>
      </c>
    </row>
    <row r="176" spans="1:17" s="25" customFormat="1" ht="30" x14ac:dyDescent="0.25">
      <c r="A176" s="4" t="s">
        <v>167</v>
      </c>
      <c r="B176" s="4" t="s">
        <v>173</v>
      </c>
      <c r="C176" s="61">
        <v>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  <c r="J176" s="11">
        <v>0</v>
      </c>
      <c r="K176" s="11">
        <v>0</v>
      </c>
      <c r="L176" s="11">
        <v>0</v>
      </c>
      <c r="M176" s="11">
        <v>0</v>
      </c>
      <c r="N176" s="11"/>
      <c r="O176" s="11"/>
      <c r="P176" s="11"/>
      <c r="Q176" s="11">
        <f t="shared" si="41"/>
        <v>0</v>
      </c>
    </row>
    <row r="177" spans="1:17" s="22" customFormat="1" x14ac:dyDescent="0.2">
      <c r="A177" s="33">
        <v>2.7</v>
      </c>
      <c r="B177" s="34" t="s">
        <v>174</v>
      </c>
      <c r="C177" s="35">
        <f>SUM(C178:C182)</f>
        <v>0</v>
      </c>
      <c r="D177" s="35">
        <f>D178</f>
        <v>650000</v>
      </c>
      <c r="E177" s="35">
        <f>SUM(E178:E182)</f>
        <v>0</v>
      </c>
      <c r="F177" s="35">
        <f t="shared" ref="F177:P177" si="42">SUM(F178:F182)</f>
        <v>0</v>
      </c>
      <c r="G177" s="35">
        <f t="shared" si="42"/>
        <v>0</v>
      </c>
      <c r="H177" s="35">
        <f t="shared" si="42"/>
        <v>0</v>
      </c>
      <c r="I177" s="35">
        <f t="shared" si="42"/>
        <v>0</v>
      </c>
      <c r="J177" s="35">
        <f t="shared" si="42"/>
        <v>0</v>
      </c>
      <c r="K177" s="35">
        <f t="shared" si="42"/>
        <v>0</v>
      </c>
      <c r="L177" s="35">
        <f t="shared" si="42"/>
        <v>0</v>
      </c>
      <c r="M177" s="35">
        <f t="shared" si="42"/>
        <v>0</v>
      </c>
      <c r="N177" s="35">
        <f t="shared" si="42"/>
        <v>0</v>
      </c>
      <c r="O177" s="35">
        <f t="shared" si="42"/>
        <v>0</v>
      </c>
      <c r="P177" s="35">
        <f t="shared" si="42"/>
        <v>0</v>
      </c>
      <c r="Q177" s="35">
        <f>SUM(E177:P177)</f>
        <v>0</v>
      </c>
    </row>
    <row r="178" spans="1:17" s="25" customFormat="1" x14ac:dyDescent="0.2">
      <c r="A178" s="4" t="s">
        <v>176</v>
      </c>
      <c r="B178" s="4" t="s">
        <v>175</v>
      </c>
      <c r="C178" s="41">
        <v>0</v>
      </c>
      <c r="D178" s="41">
        <f>D179</f>
        <v>650000</v>
      </c>
      <c r="E178" s="41">
        <v>0</v>
      </c>
      <c r="F178" s="41">
        <v>0</v>
      </c>
      <c r="G178" s="41">
        <v>0</v>
      </c>
      <c r="H178" s="41">
        <v>0</v>
      </c>
      <c r="I178" s="41">
        <v>0</v>
      </c>
      <c r="J178" s="41">
        <v>0</v>
      </c>
      <c r="K178" s="41">
        <v>0</v>
      </c>
      <c r="L178" s="41">
        <v>0</v>
      </c>
      <c r="M178" s="41">
        <v>0</v>
      </c>
      <c r="N178" s="41"/>
      <c r="O178" s="41"/>
      <c r="P178" s="41"/>
      <c r="Q178" s="41">
        <f>SUM(E178:P178)</f>
        <v>0</v>
      </c>
    </row>
    <row r="179" spans="1:17" s="25" customFormat="1" x14ac:dyDescent="0.2">
      <c r="A179" s="4" t="s">
        <v>342</v>
      </c>
      <c r="B179" s="4" t="s">
        <v>343</v>
      </c>
      <c r="C179" s="41">
        <v>0</v>
      </c>
      <c r="D179" s="64">
        <v>650000</v>
      </c>
      <c r="E179" s="41"/>
      <c r="F179" s="41"/>
      <c r="G179" s="41"/>
      <c r="H179" s="41"/>
      <c r="I179" s="41"/>
      <c r="J179" s="41"/>
      <c r="K179" s="41"/>
      <c r="L179" s="41"/>
      <c r="M179" s="41">
        <v>0</v>
      </c>
      <c r="N179" s="41"/>
      <c r="O179" s="41"/>
      <c r="P179" s="41"/>
      <c r="Q179" s="41"/>
    </row>
    <row r="180" spans="1:17" s="25" customFormat="1" x14ac:dyDescent="0.2">
      <c r="A180" s="4" t="s">
        <v>177</v>
      </c>
      <c r="B180" s="4" t="s">
        <v>180</v>
      </c>
      <c r="D180" s="41">
        <v>0</v>
      </c>
      <c r="E180" s="41">
        <v>0</v>
      </c>
      <c r="F180" s="41">
        <v>0</v>
      </c>
      <c r="G180" s="41">
        <v>0</v>
      </c>
      <c r="H180" s="41">
        <v>0</v>
      </c>
      <c r="I180" s="41">
        <v>0</v>
      </c>
      <c r="J180" s="41">
        <v>0</v>
      </c>
      <c r="K180" s="41">
        <v>0</v>
      </c>
      <c r="L180" s="41">
        <v>0</v>
      </c>
      <c r="M180" s="41">
        <v>0</v>
      </c>
      <c r="N180" s="41"/>
      <c r="O180" s="41"/>
      <c r="P180" s="41"/>
      <c r="Q180" s="41">
        <f t="shared" si="41"/>
        <v>0</v>
      </c>
    </row>
    <row r="181" spans="1:17" s="25" customFormat="1" x14ac:dyDescent="0.2">
      <c r="A181" s="4" t="s">
        <v>178</v>
      </c>
      <c r="B181" s="4" t="s">
        <v>181</v>
      </c>
      <c r="C181" s="41">
        <v>0</v>
      </c>
      <c r="D181" s="41">
        <v>0</v>
      </c>
      <c r="E181" s="41">
        <v>0</v>
      </c>
      <c r="F181" s="41">
        <v>0</v>
      </c>
      <c r="G181" s="41">
        <v>0</v>
      </c>
      <c r="H181" s="41">
        <v>0</v>
      </c>
      <c r="I181" s="41">
        <v>0</v>
      </c>
      <c r="J181" s="41">
        <v>0</v>
      </c>
      <c r="K181" s="41">
        <v>0</v>
      </c>
      <c r="L181" s="41">
        <v>0</v>
      </c>
      <c r="M181" s="41">
        <v>0</v>
      </c>
      <c r="N181" s="41"/>
      <c r="O181" s="41"/>
      <c r="P181" s="41"/>
      <c r="Q181" s="41">
        <f t="shared" si="41"/>
        <v>0</v>
      </c>
    </row>
    <row r="182" spans="1:17" s="25" customFormat="1" ht="30" x14ac:dyDescent="0.2">
      <c r="A182" s="69" t="s">
        <v>179</v>
      </c>
      <c r="B182" s="69" t="s">
        <v>182</v>
      </c>
      <c r="C182" s="41">
        <v>0</v>
      </c>
      <c r="D182" s="41">
        <v>0</v>
      </c>
      <c r="E182" s="41">
        <v>0</v>
      </c>
      <c r="F182" s="41">
        <v>0</v>
      </c>
      <c r="G182" s="41">
        <v>0</v>
      </c>
      <c r="H182" s="41">
        <v>0</v>
      </c>
      <c r="I182" s="41">
        <v>0</v>
      </c>
      <c r="J182" s="41">
        <v>0</v>
      </c>
      <c r="K182" s="41">
        <v>0</v>
      </c>
      <c r="L182" s="41">
        <v>0</v>
      </c>
      <c r="M182" s="41">
        <v>0</v>
      </c>
      <c r="N182" s="41"/>
      <c r="O182" s="41"/>
      <c r="P182" s="41"/>
      <c r="Q182" s="41">
        <f t="shared" si="41"/>
        <v>0</v>
      </c>
    </row>
    <row r="183" spans="1:17" s="22" customFormat="1" ht="30" x14ac:dyDescent="0.2">
      <c r="A183" s="33">
        <v>2.8</v>
      </c>
      <c r="B183" s="34" t="s">
        <v>183</v>
      </c>
      <c r="C183" s="35">
        <f>SUM(C184:C185)</f>
        <v>0</v>
      </c>
      <c r="D183" s="35">
        <f>SUM(D184:D185)</f>
        <v>0</v>
      </c>
      <c r="E183" s="35">
        <f t="shared" ref="E183:P183" si="43">SUM(E184:E185)</f>
        <v>0</v>
      </c>
      <c r="F183" s="35">
        <f t="shared" si="43"/>
        <v>0</v>
      </c>
      <c r="G183" s="35">
        <f t="shared" si="43"/>
        <v>0</v>
      </c>
      <c r="H183" s="35">
        <f t="shared" si="43"/>
        <v>0</v>
      </c>
      <c r="I183" s="35">
        <f t="shared" si="43"/>
        <v>0</v>
      </c>
      <c r="J183" s="35">
        <f t="shared" si="43"/>
        <v>0</v>
      </c>
      <c r="K183" s="35">
        <f t="shared" si="43"/>
        <v>0</v>
      </c>
      <c r="L183" s="35">
        <f t="shared" si="43"/>
        <v>0</v>
      </c>
      <c r="M183" s="35">
        <f t="shared" si="43"/>
        <v>0</v>
      </c>
      <c r="N183" s="35">
        <f t="shared" si="43"/>
        <v>0</v>
      </c>
      <c r="O183" s="35">
        <f t="shared" si="43"/>
        <v>0</v>
      </c>
      <c r="P183" s="35">
        <f t="shared" si="43"/>
        <v>0</v>
      </c>
      <c r="Q183" s="35">
        <f>SUM(E183:P183)</f>
        <v>0</v>
      </c>
    </row>
    <row r="184" spans="1:17" s="25" customFormat="1" x14ac:dyDescent="0.2">
      <c r="A184" s="4" t="s">
        <v>188</v>
      </c>
      <c r="B184" s="4" t="s">
        <v>189</v>
      </c>
      <c r="C184" s="41">
        <v>0</v>
      </c>
      <c r="D184" s="41"/>
      <c r="E184" s="41">
        <v>0</v>
      </c>
      <c r="F184" s="41">
        <v>0</v>
      </c>
      <c r="G184" s="41">
        <v>0</v>
      </c>
      <c r="H184" s="41">
        <v>0</v>
      </c>
      <c r="I184" s="41">
        <v>0</v>
      </c>
      <c r="J184" s="41">
        <v>0</v>
      </c>
      <c r="K184" s="41">
        <v>0</v>
      </c>
      <c r="L184" s="41">
        <v>0</v>
      </c>
      <c r="M184" s="41">
        <v>0</v>
      </c>
      <c r="N184" s="41">
        <v>0</v>
      </c>
      <c r="O184" s="41">
        <v>0</v>
      </c>
      <c r="P184" s="41">
        <v>0</v>
      </c>
      <c r="Q184" s="41">
        <f>SUM(E184:P184)</f>
        <v>0</v>
      </c>
    </row>
    <row r="185" spans="1:17" s="25" customFormat="1" ht="30" x14ac:dyDescent="0.2">
      <c r="A185" s="4" t="s">
        <v>190</v>
      </c>
      <c r="B185" s="4" t="s">
        <v>191</v>
      </c>
      <c r="C185" s="41">
        <v>0</v>
      </c>
      <c r="D185" s="41"/>
      <c r="E185" s="41">
        <v>0</v>
      </c>
      <c r="F185" s="41">
        <v>0</v>
      </c>
      <c r="G185" s="41">
        <v>0</v>
      </c>
      <c r="H185" s="41">
        <v>0</v>
      </c>
      <c r="I185" s="41">
        <v>0</v>
      </c>
      <c r="J185" s="41">
        <v>0</v>
      </c>
      <c r="K185" s="41">
        <v>0</v>
      </c>
      <c r="L185" s="41">
        <v>0</v>
      </c>
      <c r="M185" s="41">
        <v>0</v>
      </c>
      <c r="N185" s="41">
        <v>0</v>
      </c>
      <c r="O185" s="41">
        <v>0</v>
      </c>
      <c r="P185" s="41">
        <v>0</v>
      </c>
      <c r="Q185" s="41">
        <f>SUM(E185:P185)</f>
        <v>0</v>
      </c>
    </row>
    <row r="186" spans="1:17" s="22" customFormat="1" x14ac:dyDescent="0.2">
      <c r="A186" s="33">
        <v>2.9</v>
      </c>
      <c r="B186" s="34" t="s">
        <v>187</v>
      </c>
      <c r="C186" s="35">
        <f>SUM(C187:C189)</f>
        <v>0</v>
      </c>
      <c r="D186" s="35"/>
      <c r="E186" s="35">
        <f t="shared" ref="E186:Q186" si="44">SUM(E187:E189)</f>
        <v>0</v>
      </c>
      <c r="F186" s="35">
        <f t="shared" ref="F186:P186" si="45">SUM(F187:F189)</f>
        <v>0</v>
      </c>
      <c r="G186" s="35">
        <f t="shared" si="45"/>
        <v>0</v>
      </c>
      <c r="H186" s="35">
        <f t="shared" si="45"/>
        <v>0</v>
      </c>
      <c r="I186" s="35">
        <f t="shared" si="45"/>
        <v>0</v>
      </c>
      <c r="J186" s="35">
        <f t="shared" si="45"/>
        <v>0</v>
      </c>
      <c r="K186" s="35">
        <f t="shared" si="45"/>
        <v>0</v>
      </c>
      <c r="L186" s="35">
        <f t="shared" si="45"/>
        <v>0</v>
      </c>
      <c r="M186" s="35">
        <f t="shared" si="45"/>
        <v>0</v>
      </c>
      <c r="N186" s="35">
        <f t="shared" si="45"/>
        <v>0</v>
      </c>
      <c r="O186" s="35">
        <f t="shared" si="45"/>
        <v>0</v>
      </c>
      <c r="P186" s="35">
        <f t="shared" si="45"/>
        <v>0</v>
      </c>
      <c r="Q186" s="35">
        <f t="shared" si="44"/>
        <v>0</v>
      </c>
    </row>
    <row r="187" spans="1:17" s="25" customFormat="1" x14ac:dyDescent="0.2">
      <c r="A187" s="4" t="s">
        <v>184</v>
      </c>
      <c r="B187" s="4" t="s">
        <v>192</v>
      </c>
      <c r="C187" s="41">
        <v>0</v>
      </c>
      <c r="D187" s="41"/>
      <c r="E187" s="41">
        <v>0</v>
      </c>
      <c r="F187" s="41">
        <v>0</v>
      </c>
      <c r="G187" s="41">
        <v>0</v>
      </c>
      <c r="H187" s="41">
        <v>0</v>
      </c>
      <c r="I187" s="41">
        <v>0</v>
      </c>
      <c r="J187" s="41">
        <v>0</v>
      </c>
      <c r="K187" s="41">
        <v>0</v>
      </c>
      <c r="L187" s="41">
        <v>0</v>
      </c>
      <c r="M187" s="41">
        <v>0</v>
      </c>
      <c r="N187" s="41"/>
      <c r="O187" s="41"/>
      <c r="P187" s="41"/>
      <c r="Q187" s="41">
        <f>SUM(E187:P187)</f>
        <v>0</v>
      </c>
    </row>
    <row r="188" spans="1:17" s="25" customFormat="1" x14ac:dyDescent="0.2">
      <c r="A188" s="4" t="s">
        <v>185</v>
      </c>
      <c r="B188" s="4" t="s">
        <v>193</v>
      </c>
      <c r="C188" s="41">
        <v>0</v>
      </c>
      <c r="D188" s="41"/>
      <c r="E188" s="41">
        <v>0</v>
      </c>
      <c r="F188" s="41">
        <v>0</v>
      </c>
      <c r="G188" s="41">
        <v>0</v>
      </c>
      <c r="H188" s="41"/>
      <c r="I188" s="41"/>
      <c r="J188" s="41"/>
      <c r="K188" s="41"/>
      <c r="L188" s="41"/>
      <c r="M188" s="41"/>
      <c r="N188" s="41"/>
      <c r="O188" s="41"/>
      <c r="P188" s="41"/>
      <c r="Q188" s="41">
        <f>SUM(E188:P188)</f>
        <v>0</v>
      </c>
    </row>
    <row r="189" spans="1:17" s="25" customFormat="1" ht="30" x14ac:dyDescent="0.25">
      <c r="A189" s="4" t="s">
        <v>186</v>
      </c>
      <c r="B189" s="4" t="s">
        <v>194</v>
      </c>
      <c r="C189" s="49"/>
      <c r="D189" s="41"/>
      <c r="E189" s="41">
        <v>0</v>
      </c>
      <c r="F189" s="41">
        <v>0</v>
      </c>
      <c r="G189" s="41">
        <v>0</v>
      </c>
      <c r="H189" s="41">
        <v>0</v>
      </c>
      <c r="I189" s="41">
        <v>0</v>
      </c>
      <c r="J189" s="41">
        <v>0</v>
      </c>
      <c r="K189" s="41">
        <v>0</v>
      </c>
      <c r="L189" s="41">
        <v>0</v>
      </c>
      <c r="M189" s="41">
        <v>0</v>
      </c>
      <c r="N189" s="41"/>
      <c r="O189" s="41"/>
      <c r="P189" s="41"/>
      <c r="Q189" s="41">
        <f>SUM(E189:P189)</f>
        <v>0</v>
      </c>
    </row>
    <row r="190" spans="1:17" s="25" customFormat="1" x14ac:dyDescent="0.2">
      <c r="A190" s="4"/>
      <c r="B190" s="4"/>
      <c r="C190" s="41"/>
      <c r="D190" s="41"/>
      <c r="E190" s="41"/>
      <c r="F190" s="41"/>
      <c r="G190" s="41"/>
      <c r="H190" s="41">
        <v>0</v>
      </c>
      <c r="I190" s="41">
        <v>0</v>
      </c>
      <c r="J190" s="41">
        <v>0</v>
      </c>
      <c r="K190" s="41">
        <v>0</v>
      </c>
      <c r="L190" s="41">
        <v>0</v>
      </c>
      <c r="M190" s="41">
        <v>0</v>
      </c>
      <c r="N190" s="41"/>
      <c r="O190" s="41"/>
      <c r="P190" s="41"/>
      <c r="Q190" s="24"/>
    </row>
    <row r="191" spans="1:17" s="25" customFormat="1" x14ac:dyDescent="0.2">
      <c r="A191" s="4"/>
      <c r="B191" s="4"/>
      <c r="C191" s="41"/>
      <c r="D191" s="41"/>
      <c r="E191" s="41"/>
      <c r="F191" s="41"/>
      <c r="G191" s="41"/>
      <c r="H191" s="41">
        <v>0</v>
      </c>
      <c r="I191" s="41">
        <v>0</v>
      </c>
      <c r="J191" s="41">
        <v>0</v>
      </c>
      <c r="K191" s="41">
        <v>0</v>
      </c>
      <c r="L191" s="41">
        <v>0</v>
      </c>
      <c r="M191" s="41">
        <v>0</v>
      </c>
      <c r="N191" s="41"/>
      <c r="O191" s="41"/>
      <c r="P191" s="41"/>
      <c r="Q191" s="24"/>
    </row>
    <row r="192" spans="1:17" s="22" customFormat="1" x14ac:dyDescent="0.2">
      <c r="A192" s="12">
        <v>4</v>
      </c>
      <c r="B192" s="13" t="s">
        <v>201</v>
      </c>
      <c r="C192" s="40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37"/>
    </row>
    <row r="193" spans="1:17" s="22" customFormat="1" x14ac:dyDescent="0.2">
      <c r="A193" s="33">
        <v>4.0999999999999996</v>
      </c>
      <c r="B193" s="34" t="s">
        <v>200</v>
      </c>
      <c r="C193" s="35">
        <f>SUM(C194:C195)</f>
        <v>0</v>
      </c>
      <c r="D193" s="35"/>
      <c r="E193" s="35">
        <f t="shared" ref="E193:Q193" si="46">SUM(E194:E195)</f>
        <v>0</v>
      </c>
      <c r="F193" s="35">
        <f t="shared" ref="F193:P193" si="47">SUM(F194:F195)</f>
        <v>0</v>
      </c>
      <c r="G193" s="35">
        <f t="shared" si="47"/>
        <v>0</v>
      </c>
      <c r="H193" s="35">
        <f t="shared" si="47"/>
        <v>0</v>
      </c>
      <c r="I193" s="35">
        <f t="shared" si="47"/>
        <v>0</v>
      </c>
      <c r="J193" s="35">
        <f t="shared" si="47"/>
        <v>0</v>
      </c>
      <c r="K193" s="35">
        <f t="shared" si="47"/>
        <v>0</v>
      </c>
      <c r="L193" s="35">
        <f t="shared" si="47"/>
        <v>0</v>
      </c>
      <c r="M193" s="35">
        <f t="shared" si="47"/>
        <v>0</v>
      </c>
      <c r="N193" s="35">
        <f t="shared" si="47"/>
        <v>0</v>
      </c>
      <c r="O193" s="35">
        <f t="shared" si="47"/>
        <v>0</v>
      </c>
      <c r="P193" s="35">
        <f t="shared" si="47"/>
        <v>0</v>
      </c>
      <c r="Q193" s="35">
        <f t="shared" si="46"/>
        <v>0</v>
      </c>
    </row>
    <row r="194" spans="1:17" s="25" customFormat="1" ht="30" x14ac:dyDescent="0.2">
      <c r="A194" s="4" t="s">
        <v>197</v>
      </c>
      <c r="B194" s="4" t="s">
        <v>196</v>
      </c>
      <c r="C194" s="41">
        <v>0</v>
      </c>
      <c r="D194" s="41"/>
      <c r="E194" s="41">
        <v>0</v>
      </c>
      <c r="F194" s="41">
        <v>0</v>
      </c>
      <c r="G194" s="41">
        <v>0</v>
      </c>
      <c r="H194" s="41">
        <v>0</v>
      </c>
      <c r="I194" s="41">
        <v>0</v>
      </c>
      <c r="J194" s="41">
        <v>0</v>
      </c>
      <c r="K194" s="41">
        <v>0</v>
      </c>
      <c r="L194" s="41">
        <v>0</v>
      </c>
      <c r="M194" s="41"/>
      <c r="N194" s="41"/>
      <c r="O194" s="41"/>
      <c r="P194" s="41"/>
      <c r="Q194" s="41">
        <f t="shared" ref="Q194:Q201" si="48">SUM(E194:J194)</f>
        <v>0</v>
      </c>
    </row>
    <row r="195" spans="1:17" s="25" customFormat="1" ht="30" x14ac:dyDescent="0.2">
      <c r="A195" s="4" t="s">
        <v>195</v>
      </c>
      <c r="B195" s="4" t="s">
        <v>198</v>
      </c>
      <c r="C195" s="41">
        <v>0</v>
      </c>
      <c r="D195" s="41"/>
      <c r="E195" s="41">
        <v>0</v>
      </c>
      <c r="F195" s="41">
        <v>0</v>
      </c>
      <c r="G195" s="41">
        <v>0</v>
      </c>
      <c r="H195" s="41">
        <v>0</v>
      </c>
      <c r="I195" s="41">
        <v>0</v>
      </c>
      <c r="J195" s="41">
        <v>0</v>
      </c>
      <c r="K195" s="41">
        <v>0</v>
      </c>
      <c r="L195" s="41">
        <v>0</v>
      </c>
      <c r="M195" s="41"/>
      <c r="N195" s="41"/>
      <c r="O195" s="41"/>
      <c r="P195" s="41"/>
      <c r="Q195" s="41">
        <f t="shared" si="48"/>
        <v>0</v>
      </c>
    </row>
    <row r="196" spans="1:17" s="22" customFormat="1" x14ac:dyDescent="0.2">
      <c r="A196" s="33">
        <v>4.2</v>
      </c>
      <c r="B196" s="34" t="s">
        <v>199</v>
      </c>
      <c r="C196" s="35">
        <f>SUM(C197:C198)</f>
        <v>0</v>
      </c>
      <c r="D196" s="35"/>
      <c r="E196" s="35">
        <f t="shared" ref="E196:M196" si="49">SUM(E197:E198)</f>
        <v>0</v>
      </c>
      <c r="F196" s="35">
        <f t="shared" si="49"/>
        <v>0</v>
      </c>
      <c r="G196" s="35">
        <f t="shared" si="49"/>
        <v>0</v>
      </c>
      <c r="H196" s="35">
        <f t="shared" si="49"/>
        <v>0</v>
      </c>
      <c r="I196" s="35">
        <f t="shared" si="49"/>
        <v>0</v>
      </c>
      <c r="J196" s="35">
        <f t="shared" si="49"/>
        <v>0</v>
      </c>
      <c r="K196" s="35">
        <f t="shared" si="49"/>
        <v>0</v>
      </c>
      <c r="L196" s="35">
        <f t="shared" si="49"/>
        <v>0</v>
      </c>
      <c r="M196" s="35">
        <f t="shared" si="49"/>
        <v>0</v>
      </c>
      <c r="N196" s="35"/>
      <c r="O196" s="35"/>
      <c r="P196" s="35"/>
      <c r="Q196" s="35">
        <f>SUM(Q197:Q198)</f>
        <v>0</v>
      </c>
    </row>
    <row r="197" spans="1:17" s="25" customFormat="1" x14ac:dyDescent="0.2">
      <c r="A197" s="4" t="s">
        <v>206</v>
      </c>
      <c r="B197" s="4" t="s">
        <v>205</v>
      </c>
      <c r="C197" s="41">
        <v>0</v>
      </c>
      <c r="D197" s="41"/>
      <c r="E197" s="41">
        <v>0</v>
      </c>
      <c r="F197" s="41">
        <v>0</v>
      </c>
      <c r="G197" s="41">
        <v>0</v>
      </c>
      <c r="H197" s="41">
        <v>0</v>
      </c>
      <c r="I197" s="41">
        <v>0</v>
      </c>
      <c r="J197" s="41">
        <v>0</v>
      </c>
      <c r="K197" s="41">
        <v>0</v>
      </c>
      <c r="L197" s="41">
        <v>0</v>
      </c>
      <c r="M197" s="41"/>
      <c r="N197" s="41"/>
      <c r="O197" s="41"/>
      <c r="P197" s="41"/>
      <c r="Q197" s="41">
        <f t="shared" si="48"/>
        <v>0</v>
      </c>
    </row>
    <row r="198" spans="1:17" s="25" customFormat="1" x14ac:dyDescent="0.2">
      <c r="A198" s="4" t="s">
        <v>208</v>
      </c>
      <c r="B198" s="4" t="s">
        <v>207</v>
      </c>
      <c r="C198" s="41">
        <v>0</v>
      </c>
      <c r="D198" s="41"/>
      <c r="E198" s="41">
        <v>0</v>
      </c>
      <c r="F198" s="41">
        <v>0</v>
      </c>
      <c r="G198" s="41">
        <v>0</v>
      </c>
      <c r="H198" s="41">
        <v>0</v>
      </c>
      <c r="I198" s="41">
        <v>0</v>
      </c>
      <c r="J198" s="41">
        <v>0</v>
      </c>
      <c r="K198" s="41">
        <v>0</v>
      </c>
      <c r="L198" s="41">
        <v>0</v>
      </c>
      <c r="M198" s="41"/>
      <c r="N198" s="41"/>
      <c r="O198" s="41"/>
      <c r="P198" s="41"/>
      <c r="Q198" s="41">
        <f t="shared" si="48"/>
        <v>0</v>
      </c>
    </row>
    <row r="199" spans="1:17" s="22" customFormat="1" x14ac:dyDescent="0.2">
      <c r="A199" s="33">
        <v>4.3</v>
      </c>
      <c r="B199" s="34" t="s">
        <v>202</v>
      </c>
      <c r="C199" s="35">
        <f>SUM(C200)</f>
        <v>0</v>
      </c>
      <c r="D199" s="35"/>
      <c r="E199" s="35">
        <f t="shared" ref="E199:L199" si="50">SUM(E200)</f>
        <v>0</v>
      </c>
      <c r="F199" s="35">
        <v>0</v>
      </c>
      <c r="G199" s="35">
        <v>0</v>
      </c>
      <c r="H199" s="35">
        <f t="shared" si="50"/>
        <v>0</v>
      </c>
      <c r="I199" s="35">
        <f t="shared" si="50"/>
        <v>0</v>
      </c>
      <c r="J199" s="35">
        <f t="shared" si="50"/>
        <v>0</v>
      </c>
      <c r="K199" s="35">
        <f t="shared" si="50"/>
        <v>0</v>
      </c>
      <c r="L199" s="35">
        <f t="shared" si="50"/>
        <v>0</v>
      </c>
      <c r="M199" s="35"/>
      <c r="N199" s="35"/>
      <c r="O199" s="35"/>
      <c r="P199" s="35"/>
      <c r="Q199" s="35">
        <f>SUM(Q200)</f>
        <v>0</v>
      </c>
    </row>
    <row r="200" spans="1:17" s="25" customFormat="1" x14ac:dyDescent="0.2">
      <c r="A200" s="4" t="s">
        <v>204</v>
      </c>
      <c r="B200" s="4" t="s">
        <v>203</v>
      </c>
      <c r="C200" s="41">
        <v>0</v>
      </c>
      <c r="D200" s="41"/>
      <c r="E200" s="41">
        <v>0</v>
      </c>
      <c r="F200" s="41">
        <v>0</v>
      </c>
      <c r="G200" s="41">
        <v>0</v>
      </c>
      <c r="H200" s="41">
        <v>0</v>
      </c>
      <c r="I200" s="41">
        <v>0</v>
      </c>
      <c r="J200" s="41">
        <v>0</v>
      </c>
      <c r="K200" s="41">
        <v>0</v>
      </c>
      <c r="L200" s="41">
        <v>0</v>
      </c>
      <c r="M200" s="41"/>
      <c r="N200" s="41"/>
      <c r="O200" s="41"/>
      <c r="P200" s="41"/>
      <c r="Q200" s="41">
        <f t="shared" si="48"/>
        <v>0</v>
      </c>
    </row>
    <row r="201" spans="1:17" s="26" customFormat="1" x14ac:dyDescent="0.2">
      <c r="A201" s="74" t="s">
        <v>211</v>
      </c>
      <c r="B201" s="74"/>
      <c r="C201" s="42">
        <f>+C193+C196+C199</f>
        <v>0</v>
      </c>
      <c r="D201" s="42"/>
      <c r="E201" s="42">
        <f t="shared" ref="E201:G201" si="51">+E193+E196+E199</f>
        <v>0</v>
      </c>
      <c r="F201" s="42">
        <f t="shared" si="51"/>
        <v>0</v>
      </c>
      <c r="G201" s="42">
        <f t="shared" si="51"/>
        <v>0</v>
      </c>
      <c r="H201" s="42">
        <f>+H193+H196+H199</f>
        <v>0</v>
      </c>
      <c r="I201" s="42">
        <v>0</v>
      </c>
      <c r="J201" s="42">
        <v>0</v>
      </c>
      <c r="K201" s="42">
        <v>0</v>
      </c>
      <c r="L201" s="42">
        <v>0</v>
      </c>
      <c r="M201" s="42"/>
      <c r="N201" s="42"/>
      <c r="O201" s="42"/>
      <c r="P201" s="42"/>
      <c r="Q201" s="42">
        <f t="shared" si="48"/>
        <v>0</v>
      </c>
    </row>
    <row r="202" spans="1:17" s="25" customFormat="1" x14ac:dyDescent="0.2">
      <c r="A202" s="4"/>
      <c r="B202" s="4"/>
      <c r="C202" s="41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24"/>
    </row>
    <row r="203" spans="1:17" s="22" customFormat="1" ht="15.75" thickBot="1" x14ac:dyDescent="0.25">
      <c r="A203" s="75" t="s">
        <v>212</v>
      </c>
      <c r="B203" s="75"/>
      <c r="C203" s="17">
        <f t="shared" ref="C203:Q203" si="52">+C15+C201</f>
        <v>21215522200</v>
      </c>
      <c r="D203" s="17">
        <f t="shared" si="52"/>
        <v>22091091109.639999</v>
      </c>
      <c r="E203" s="17">
        <f t="shared" si="52"/>
        <v>1625088318.04</v>
      </c>
      <c r="F203" s="17">
        <f t="shared" si="52"/>
        <v>1656740177.28</v>
      </c>
      <c r="G203" s="17">
        <f t="shared" si="52"/>
        <v>1656881870.8899999</v>
      </c>
      <c r="H203" s="17">
        <f t="shared" si="52"/>
        <v>1672360909.1900003</v>
      </c>
      <c r="I203" s="17">
        <f t="shared" si="52"/>
        <v>1659116969.3</v>
      </c>
      <c r="J203" s="17">
        <f t="shared" si="52"/>
        <v>1662655936.1500001</v>
      </c>
      <c r="K203" s="17">
        <f t="shared" si="52"/>
        <v>1653196546.6799998</v>
      </c>
      <c r="L203" s="17">
        <f t="shared" si="52"/>
        <v>1652990891.3899999</v>
      </c>
      <c r="M203" s="17">
        <f t="shared" si="52"/>
        <v>1828777522.6400001</v>
      </c>
      <c r="N203" s="17">
        <f t="shared" si="52"/>
        <v>1844299462.3900001</v>
      </c>
      <c r="O203" s="17">
        <f t="shared" si="52"/>
        <v>3483908964.2700005</v>
      </c>
      <c r="P203" s="17">
        <f t="shared" si="52"/>
        <v>0</v>
      </c>
      <c r="Q203" s="17">
        <f t="shared" si="52"/>
        <v>20396017568.220005</v>
      </c>
    </row>
    <row r="204" spans="1:17" ht="15.75" thickTop="1" x14ac:dyDescent="0.2">
      <c r="A204" s="19" t="s">
        <v>93</v>
      </c>
    </row>
    <row r="206" spans="1:17" x14ac:dyDescent="0.25">
      <c r="A206" s="18" t="s">
        <v>80</v>
      </c>
    </row>
    <row r="207" spans="1:17" x14ac:dyDescent="0.25">
      <c r="A207" s="54" t="s">
        <v>81</v>
      </c>
    </row>
    <row r="208" spans="1:17" ht="24.75" customHeight="1" x14ac:dyDescent="0.25">
      <c r="A208" s="73" t="s">
        <v>82</v>
      </c>
      <c r="B208" s="73"/>
    </row>
    <row r="209" spans="1:17" x14ac:dyDescent="0.25">
      <c r="A209" s="54" t="s">
        <v>83</v>
      </c>
    </row>
    <row r="210" spans="1:17" x14ac:dyDescent="0.25">
      <c r="A210" s="54" t="s">
        <v>84</v>
      </c>
    </row>
    <row r="211" spans="1:17" x14ac:dyDescent="0.25">
      <c r="A211" s="54" t="s">
        <v>85</v>
      </c>
    </row>
    <row r="212" spans="1:17" x14ac:dyDescent="0.25">
      <c r="A212" s="54" t="s">
        <v>86</v>
      </c>
    </row>
    <row r="213" spans="1:17" x14ac:dyDescent="0.25">
      <c r="A213" s="54"/>
    </row>
    <row r="214" spans="1:17" x14ac:dyDescent="0.25">
      <c r="A214" s="54"/>
    </row>
    <row r="215" spans="1:17" x14ac:dyDescent="0.25">
      <c r="A215" s="54"/>
    </row>
    <row r="217" spans="1:17" x14ac:dyDescent="0.2">
      <c r="B217" s="45"/>
      <c r="E217" s="48"/>
      <c r="F217" s="48"/>
      <c r="H217" s="6"/>
      <c r="I217" s="6"/>
      <c r="J217" s="6"/>
      <c r="K217" s="6"/>
      <c r="L217" s="6"/>
      <c r="M217" s="6"/>
      <c r="N217" s="6"/>
      <c r="O217" s="6"/>
      <c r="P217" s="6"/>
      <c r="Q217" s="6"/>
    </row>
    <row r="218" spans="1:17" s="3" customFormat="1" x14ac:dyDescent="0.2">
      <c r="A218" s="20"/>
      <c r="B218" s="38" t="s">
        <v>213</v>
      </c>
      <c r="C218" s="43"/>
      <c r="D218" s="21"/>
      <c r="E218" s="76" t="s">
        <v>214</v>
      </c>
      <c r="F218" s="76"/>
      <c r="G218" s="8"/>
      <c r="H218" s="43"/>
      <c r="I218" s="43"/>
      <c r="J218" s="43"/>
      <c r="K218" s="43"/>
      <c r="L218" s="43"/>
      <c r="M218" s="43"/>
      <c r="N218" s="43"/>
      <c r="O218" s="43"/>
      <c r="P218" s="43"/>
      <c r="Q218" s="43"/>
    </row>
    <row r="219" spans="1:17" x14ac:dyDescent="0.2">
      <c r="B219" s="39" t="s">
        <v>215</v>
      </c>
      <c r="E219" s="77" t="s">
        <v>216</v>
      </c>
      <c r="F219" s="77"/>
      <c r="H219" s="6"/>
      <c r="I219" s="6"/>
      <c r="J219" s="6"/>
      <c r="K219" s="6"/>
      <c r="L219" s="6"/>
      <c r="M219" s="6"/>
      <c r="N219" s="6"/>
      <c r="O219" s="6"/>
      <c r="P219" s="6"/>
      <c r="Q219" s="6"/>
    </row>
    <row r="220" spans="1:17" x14ac:dyDescent="0.2">
      <c r="B220" s="44"/>
    </row>
    <row r="229" spans="4:6" x14ac:dyDescent="0.2">
      <c r="D229" s="51"/>
      <c r="F229" s="52"/>
    </row>
    <row r="234" spans="4:6" x14ac:dyDescent="0.2">
      <c r="E234" s="51"/>
      <c r="F234" s="50"/>
    </row>
  </sheetData>
  <mergeCells count="10">
    <mergeCell ref="A9:Q9"/>
    <mergeCell ref="A10:Q10"/>
    <mergeCell ref="A11:Q11"/>
    <mergeCell ref="A14:B14"/>
    <mergeCell ref="A15:B15"/>
    <mergeCell ref="A208:B208"/>
    <mergeCell ref="A201:B201"/>
    <mergeCell ref="A203:B203"/>
    <mergeCell ref="E218:F218"/>
    <mergeCell ref="E219:F219"/>
  </mergeCells>
  <phoneticPr fontId="11" type="noConversion"/>
  <printOptions horizontalCentered="1"/>
  <pageMargins left="0.25" right="0.25" top="0.75" bottom="0.75" header="0.3" footer="0.3"/>
  <pageSetup paperSize="5" scale="47" fitToHeight="0" orientation="landscape" r:id="rId1"/>
  <headerFooter>
    <oddFooter>&amp;C&amp;P</oddFooter>
  </headerFooter>
  <rowBreaks count="4" manualBreakCount="4">
    <brk id="65" max="16" man="1"/>
    <brk id="116" max="16" man="1"/>
    <brk id="154" max="16" man="1"/>
    <brk id="197" max="16" man="1"/>
  </rowBreaks>
  <ignoredErrors>
    <ignoredError sqref="Q54 Q166:Q211 Q19:Q21 Q158:Q162 Q24:Q26 Q56 Q58:Q75 Q102:Q108 Q110:Q133 Q83:Q100 Q28:Q52 Q78:Q81 Q135:Q156" formulaRange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P U F A A B Q S w M E F A A C A A g A H H V D V A Y U 6 B + k A A A A 9 g A A A B I A H A B D b 2 5 m a W c v U G F j a 2 F n Z S 5 4 b W w g o h g A K K A U A A A A A A A A A A A A A A A A A A A A A A A A A A A A h Y 9 B D o I w F E S v Q r q n v 6 A x h n z K Q p c S T U y M 2 6 Z W a I R i a L H c z Y V H 8 g p i F H X n c t 6 8 x c z 9 e s O s r 6 v g o l q r G 5 O S i D I S K C O b g z Z F S j p 3 D O c k 4 7 g R 8 i Q K F Q y y s U l v D y k p n T s n A N 5 7 6 i e 0 a Q u I G Y t g n 6 + 2 s l S 1 I B 9 Z / 5 d D b a w T R i r C c f c a w 2 M a M U Z n 0 2 E T w g g x 1 + Y r x E P 3 b H 8 g L r r K d a 3 i y o b L N c I Y E d 4 f + A N Q S w M E F A A C A A g A H H V D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B x 1 Q 1 S S a J c u 7 w I A A K o e A A A T A B w A R m 9 y b X V s Y X M v U 2 V j d G l v b j E u b S C i G A A o o B Q A A A A A A A A A A A A A A A A A A A A A A A A A A A D t W E 1 v 2 k A Q v S P x H 1 b u B S R k Z Z c E k l Y c K t K q n B o l q X o I E V r s I d n I X r v e p W k b 8 d + 7 x n x s Y Y d C m k o Q m Y v R z I 4 1 b / z m j c c K A i 0 S S a 6 K K 3 1 X r V Q r 6 p 5 n E J I 3 3 j U f R n B 0 x E j t g t 8 B Y X W P d E g E u l o h 5 v c 5 E 3 c g j e U i H P n T o 6 r 2 U U T g d x O p Q W p V 8 7 p v + 1 8 U Z K o f i 0 x w 6 T 9 w E U P / P H m U U c J D 1 Y e 7 A T x A M I h B q j G P B q B 5 y t X g U f X u 2 + f t 7 t f 2 w E / D k V d v k J t e n E Z g z m m e J 9 r x q N / 0 b u u N I p V F o p 1 Z V k 8 3 v b C z y N + 7 n d y c c 8 1 v Z 8 c N M p E m J O D x U P A w y V F N j / r X G Z d q l G R x N 4 n G s b z + m R p M 8 7 s 0 n p 6 8 w k 6 9 B t H G R z T 8 0 J M G m d v Z 3 C 7 H 8 R A y y 9 M 0 n p 7 U r W M / v 6 f l O M Y c J 5 i j h T n a m O M U c 5 x h D n q E e i j q Y a g H R U + P V y o 2 q V c r Q r q f k p O b d M Z N u u / c p G 5 u 0 h f h J t 2 B m y v 2 J s r Z k p q I 5 + S Z p M 2 J W h B h H 3 m a Z 7 d K 0 l n G 6 x z 9 I A M + h F 8 G o S J p l s T J d 2 H + L s l 6 k d s 0 f A I e m t S n L U p N A j P z + y i 6 C n j E M 9 X R 2 R g W K e z G f T Q L R z O s k X v R D i H X 4 G q H l T b Z 2 A y u g B Z i b 6 M p n a 5 H R F y J k Q h 4 k M / o b p C S S 8 i r k N f G f f d p d z g d m 5 v D G b K F b K + G o N J A s X p Q V B u o o y C F A x U H h s F n K H y G w W c o f I b B Z y h 8 h s F n K H y G w W c o / O Y 6 f L c 6 + J l R B P v o b h L G D k 7 C H K + A h y Z h u 8 7 z / y 5 g / y B T Z 5 v k C x / u z p D N s 9 0 Z s s V o X w 1 B X 2 2 o o x 5 L + X K H Y P A Z C p + h N E D h M w w + Q + E z D D 5 D 4 T M M P n P A f 2 E x c i w B p L b 3 S 2 q 5 C L z i R W D x 7 I o T X J F v Y 6 F 5 y K 3 B c g l G 5 a E 4 k I + A P x 9 z w 6 6 6 V W e r s l Y t r e p Z 9 b I r Z N f E r o K N e 4 l 0 g s w x + t d B t g 5 4 S U W c W m z b x q f u z l 9 + m j q A z i 8 / T x 1 i 6 z / v 8 9 R 8 1 9 9 j V p Y L f 7 n w l w t / u f B v p W T s M J W s 3 P v L v b / c + 1 / D 3 v 8 b U E s B A i 0 A F A A C A A g A H H V D V A Y U 6 B + k A A A A 9 g A A A B I A A A A A A A A A A A A A A A A A A A A A A E N v b m Z p Z y 9 Q Y W N r Y W d l L n h t b F B L A Q I t A B Q A A g A I A B x 1 Q 1 Q P y u m r p A A A A O k A A A A T A A A A A A A A A A A A A A A A A P A A A A B b Q 2 9 u d G V u d F 9 U e X B l c 1 0 u e G 1 s U E s B A i 0 A F A A C A A g A H H V D V J J o l y 7 v A g A A q h 4 A A B M A A A A A A A A A A A A A A A A A 4 Q E A A E Z v c m 1 1 b G F z L 1 N l Y 3 R p b 2 4 x L m 1 Q S w U G A A A A A A M A A w D C A A A A H Q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8 5 s A A A A A A A D R m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M y O j Q 2 L j Q 1 N z U y N j d a I i A v P j x F b n R y e S B U e X B l P S J G a W x s Q 2 9 s d W 1 u V H l w Z X M i I F Z h b H V l P S J z Q m d V R E F 3 T U R B d 0 1 E Q X d N R E F 3 V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v V G l w b y B j Y W 1 i a W F k b y 5 7 Q 2 9 s d W 1 u M S w w f S Z x d W 9 0 O y w m c X V v d D t T Z W N 0 a W 9 u M S 9 U Y W J s Z T A w M i A o U G F n Z S A y K S 9 U a X B v I G N h b W J p Y W R v L n t D b 2 x 1 b W 4 y L D F 9 J n F 1 b 3 Q 7 L C Z x d W 9 0 O 1 N l Y 3 R p b 2 4 x L 1 R h Y m x l M D A y I C h Q Y W d l I D I p L 1 R p c G 8 g Y 2 F t Y m l h Z G 8 u e 0 N v b H V t b j M s M n 0 m c X V v d D s s J n F 1 b 3 Q 7 U 2 V j d G l v b j E v V G F i b G U w M D I g K F B h Z 2 U g M i k v V G l w b y B j Y W 1 i a W F k b y 5 7 Q 2 9 s d W 1 u N C w z f S Z x d W 9 0 O y w m c X V v d D t T Z W N 0 a W 9 u M S 9 U Y W J s Z T A w M i A o U G F n Z S A y K S 9 U a X B v I G N h b W J p Y W R v L n t D b 2 x 1 b W 4 1 L D R 9 J n F 1 b 3 Q 7 L C Z x d W 9 0 O 1 N l Y 3 R p b 2 4 x L 1 R h Y m x l M D A y I C h Q Y W d l I D I p L 1 R p c G 8 g Y 2 F t Y m l h Z G 8 u e 0 N v b H V t b j Y s N X 0 m c X V v d D s s J n F 1 b 3 Q 7 U 2 V j d G l v b j E v V G F i b G U w M D I g K F B h Z 2 U g M i k v V G l w b y B j Y W 1 i a W F k b y 5 7 Q 2 9 s d W 1 u N y w 2 f S Z x d W 9 0 O y w m c X V v d D t T Z W N 0 a W 9 u M S 9 U Y W J s Z T A w M i A o U G F n Z S A y K S 9 U a X B v I G N h b W J p Y W R v L n t D b 2 x 1 b W 4 4 L D d 9 J n F 1 b 3 Q 7 L C Z x d W 9 0 O 1 N l Y 3 R p b 2 4 x L 1 R h Y m x l M D A y I C h Q Y W d l I D I p L 1 R p c G 8 g Y 2 F t Y m l h Z G 8 u e 0 N v b H V t b j k s O H 0 m c X V v d D s s J n F 1 b 3 Q 7 U 2 V j d G l v b j E v V G F i b G U w M D I g K F B h Z 2 U g M i k v V G l w b y B j Y W 1 i a W F k b y 5 7 Q 2 9 s d W 1 u M T A s O X 0 m c X V v d D s s J n F 1 b 3 Q 7 U 2 V j d G l v b j E v V G F i b G U w M D I g K F B h Z 2 U g M i k v V G l w b y B j Y W 1 i a W F k b y 5 7 Q 2 9 s d W 1 u M T E s M T B 9 J n F 1 b 3 Q 7 L C Z x d W 9 0 O 1 N l Y 3 R p b 2 4 x L 1 R h Y m x l M D A y I C h Q Y W d l I D I p L 1 R p c G 8 g Y 2 F t Y m l h Z G 8 u e 0 N v b H V t b j E y L D E x f S Z x d W 9 0 O y w m c X V v d D t T Z W N 0 a W 9 u M S 9 U Y W J s Z T A w M i A o U G F n Z S A y K S 9 U a X B v I G N h b W J p Y W R v L n t D b 2 x 1 b W 4 x M y w x M n 0 m c X V v d D s s J n F 1 b 3 Q 7 U 2 V j d G l v b j E v V G F i b G U w M D I g K F B h Z 2 U g M i k v V G l w b y B j Y W 1 i a W F k b y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U Y W J s Z T A w M i A o U G F n Z S A y K S 9 U a X B v I G N h b W J p Y W R v L n t D b 2 x 1 b W 4 x L D B 9 J n F 1 b 3 Q 7 L C Z x d W 9 0 O 1 N l Y 3 R p b 2 4 x L 1 R h Y m x l M D A y I C h Q Y W d l I D I p L 1 R p c G 8 g Y 2 F t Y m l h Z G 8 u e 0 N v b H V t b j I s M X 0 m c X V v d D s s J n F 1 b 3 Q 7 U 2 V j d G l v b j E v V G F i b G U w M D I g K F B h Z 2 U g M i k v V G l w b y B j Y W 1 i a W F k b y 5 7 Q 2 9 s d W 1 u M y w y f S Z x d W 9 0 O y w m c X V v d D t T Z W N 0 a W 9 u M S 9 U Y W J s Z T A w M i A o U G F n Z S A y K S 9 U a X B v I G N h b W J p Y W R v L n t D b 2 x 1 b W 4 0 L D N 9 J n F 1 b 3 Q 7 L C Z x d W 9 0 O 1 N l Y 3 R p b 2 4 x L 1 R h Y m x l M D A y I C h Q Y W d l I D I p L 1 R p c G 8 g Y 2 F t Y m l h Z G 8 u e 0 N v b H V t b j U s N H 0 m c X V v d D s s J n F 1 b 3 Q 7 U 2 V j d G l v b j E v V G F i b G U w M D I g K F B h Z 2 U g M i k v V G l w b y B j Y W 1 i a W F k b y 5 7 Q 2 9 s d W 1 u N i w 1 f S Z x d W 9 0 O y w m c X V v d D t T Z W N 0 a W 9 u M S 9 U Y W J s Z T A w M i A o U G F n Z S A y K S 9 U a X B v I G N h b W J p Y W R v L n t D b 2 x 1 b W 4 3 L D Z 9 J n F 1 b 3 Q 7 L C Z x d W 9 0 O 1 N l Y 3 R p b 2 4 x L 1 R h Y m x l M D A y I C h Q Y W d l I D I p L 1 R p c G 8 g Y 2 F t Y m l h Z G 8 u e 0 N v b H V t b j g s N 3 0 m c X V v d D s s J n F 1 b 3 Q 7 U 2 V j d G l v b j E v V G F i b G U w M D I g K F B h Z 2 U g M i k v V G l w b y B j Y W 1 i a W F k b y 5 7 Q 2 9 s d W 1 u O S w 4 f S Z x d W 9 0 O y w m c X V v d D t T Z W N 0 a W 9 u M S 9 U Y W J s Z T A w M i A o U G F n Z S A y K S 9 U a X B v I G N h b W J p Y W R v L n t D b 2 x 1 b W 4 x M C w 5 f S Z x d W 9 0 O y w m c X V v d D t T Z W N 0 a W 9 u M S 9 U Y W J s Z T A w M i A o U G F n Z S A y K S 9 U a X B v I G N h b W J p Y W R v L n t D b 2 x 1 b W 4 x M S w x M H 0 m c X V v d D s s J n F 1 b 3 Q 7 U 2 V j d G l v b j E v V G F i b G U w M D I g K F B h Z 2 U g M i k v V G l w b y B j Y W 1 i a W F k b y 5 7 Q 2 9 s d W 1 u M T I s M T F 9 J n F 1 b 3 Q 7 L C Z x d W 9 0 O 1 N l Y 3 R p b 2 4 x L 1 R h Y m x l M D A y I C h Q Y W d l I D I p L 1 R p c G 8 g Y 2 F t Y m l h Z G 8 u e 0 N v b H V t b j E z L D E y f S Z x d W 9 0 O y w m c X V v d D t T Z W N 0 a W 9 u M S 9 U Y W J s Z T A w M i A o U G F n Z S A y K S 9 U a X B v I G N h b W J p Y W R v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i 0 w M 1 Q x O D o z M j o 0 N i 4 0 N T c 1 M j Y 3 W i I g L z 4 8 R W 5 0 c n k g V H l w Z T 0 i R m l s b E N v b H V t b l R 5 c G V z I i B W Y W x 1 Z T 0 i c 0 J n W U Z B d 0 1 E Q X d N R E F 3 T U R B d 0 1 G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L 1 R p c G 8 g Y 2 F t Y m l h Z G 8 u e 0 N v b H V t b j E s M H 0 m c X V v d D s s J n F 1 b 3 Q 7 U 2 V j d G l v b j E v V G F i b G U w M D E g K F B h Z 2 U g M S k v V G l w b y B j Y W 1 i a W F k b y 5 7 Q 2 9 s d W 1 u M i w x f S Z x d W 9 0 O y w m c X V v d D t T Z W N 0 a W 9 u M S 9 U Y W J s Z T A w M S A o U G F n Z S A x K S 9 U a X B v I G N h b W J p Y W R v L n t D b 2 x 1 b W 4 z L D J 9 J n F 1 b 3 Q 7 L C Z x d W 9 0 O 1 N l Y 3 R p b 2 4 x L 1 R h Y m x l M D A x I C h Q Y W d l I D E p L 1 R p c G 8 g Y 2 F t Y m l h Z G 8 u e 0 N v b H V t b j Q s M 3 0 m c X V v d D s s J n F 1 b 3 Q 7 U 2 V j d G l v b j E v V G F i b G U w M D E g K F B h Z 2 U g M S k v V G l w b y B j Y W 1 i a W F k b y 5 7 Q 2 9 s d W 1 u N S w 0 f S Z x d W 9 0 O y w m c X V v d D t T Z W N 0 a W 9 u M S 9 U Y W J s Z T A w M S A o U G F n Z S A x K S 9 U a X B v I G N h b W J p Y W R v L n t D b 2 x 1 b W 4 2 L D V 9 J n F 1 b 3 Q 7 L C Z x d W 9 0 O 1 N l Y 3 R p b 2 4 x L 1 R h Y m x l M D A x I C h Q Y W d l I D E p L 1 R p c G 8 g Y 2 F t Y m l h Z G 8 u e 0 N v b H V t b j c s N n 0 m c X V v d D s s J n F 1 b 3 Q 7 U 2 V j d G l v b j E v V G F i b G U w M D E g K F B h Z 2 U g M S k v V G l w b y B j Y W 1 i a W F k b y 5 7 Q 2 9 s d W 1 u O C w 3 f S Z x d W 9 0 O y w m c X V v d D t T Z W N 0 a W 9 u M S 9 U Y W J s Z T A w M S A o U G F n Z S A x K S 9 U a X B v I G N h b W J p Y W R v L n t D b 2 x 1 b W 4 5 L D h 9 J n F 1 b 3 Q 7 L C Z x d W 9 0 O 1 N l Y 3 R p b 2 4 x L 1 R h Y m x l M D A x I C h Q Y W d l I D E p L 1 R p c G 8 g Y 2 F t Y m l h Z G 8 u e 0 N v b H V t b j E w L D l 9 J n F 1 b 3 Q 7 L C Z x d W 9 0 O 1 N l Y 3 R p b 2 4 x L 1 R h Y m x l M D A x I C h Q Y W d l I D E p L 1 R p c G 8 g Y 2 F t Y m l h Z G 8 u e 0 N v b H V t b j E x L D E w f S Z x d W 9 0 O y w m c X V v d D t T Z W N 0 a W 9 u M S 9 U Y W J s Z T A w M S A o U G F n Z S A x K S 9 U a X B v I G N h b W J p Y W R v L n t D b 2 x 1 b W 4 x M i w x M X 0 m c X V v d D s s J n F 1 b 3 Q 7 U 2 V j d G l v b j E v V G F i b G U w M D E g K F B h Z 2 U g M S k v V G l w b y B j Y W 1 i a W F k b y 5 7 Q 2 9 s d W 1 u M T M s M T J 9 J n F 1 b 3 Q 7 L C Z x d W 9 0 O 1 N l Y 3 R p b 2 4 x L 1 R h Y m x l M D A x I C h Q Y W d l I D E p L 1 R p c G 8 g Y 2 F t Y m l h Z G 8 u e 0 N v b H V t b j E 0 L D E z f S Z x d W 9 0 O y w m c X V v d D t T Z W N 0 a W 9 u M S 9 U Y W J s Z T A w M S A o U G F n Z S A x K S 9 U a X B v I G N h b W J p Y W R v L n t D b 2 x 1 b W 4 x N S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A x I C h Q Y W d l I D E p L 1 R p c G 8 g Y 2 F t Y m l h Z G 8 u e 0 N v b H V t b j E s M H 0 m c X V v d D s s J n F 1 b 3 Q 7 U 2 V j d G l v b j E v V G F i b G U w M D E g K F B h Z 2 U g M S k v V G l w b y B j Y W 1 i a W F k b y 5 7 Q 2 9 s d W 1 u M i w x f S Z x d W 9 0 O y w m c X V v d D t T Z W N 0 a W 9 u M S 9 U Y W J s Z T A w M S A o U G F n Z S A x K S 9 U a X B v I G N h b W J p Y W R v L n t D b 2 x 1 b W 4 z L D J 9 J n F 1 b 3 Q 7 L C Z x d W 9 0 O 1 N l Y 3 R p b 2 4 x L 1 R h Y m x l M D A x I C h Q Y W d l I D E p L 1 R p c G 8 g Y 2 F t Y m l h Z G 8 u e 0 N v b H V t b j Q s M 3 0 m c X V v d D s s J n F 1 b 3 Q 7 U 2 V j d G l v b j E v V G F i b G U w M D E g K F B h Z 2 U g M S k v V G l w b y B j Y W 1 i a W F k b y 5 7 Q 2 9 s d W 1 u N S w 0 f S Z x d W 9 0 O y w m c X V v d D t T Z W N 0 a W 9 u M S 9 U Y W J s Z T A w M S A o U G F n Z S A x K S 9 U a X B v I G N h b W J p Y W R v L n t D b 2 x 1 b W 4 2 L D V 9 J n F 1 b 3 Q 7 L C Z x d W 9 0 O 1 N l Y 3 R p b 2 4 x L 1 R h Y m x l M D A x I C h Q Y W d l I D E p L 1 R p c G 8 g Y 2 F t Y m l h Z G 8 u e 0 N v b H V t b j c s N n 0 m c X V v d D s s J n F 1 b 3 Q 7 U 2 V j d G l v b j E v V G F i b G U w M D E g K F B h Z 2 U g M S k v V G l w b y B j Y W 1 i a W F k b y 5 7 Q 2 9 s d W 1 u O C w 3 f S Z x d W 9 0 O y w m c X V v d D t T Z W N 0 a W 9 u M S 9 U Y W J s Z T A w M S A o U G F n Z S A x K S 9 U a X B v I G N h b W J p Y W R v L n t D b 2 x 1 b W 4 5 L D h 9 J n F 1 b 3 Q 7 L C Z x d W 9 0 O 1 N l Y 3 R p b 2 4 x L 1 R h Y m x l M D A x I C h Q Y W d l I D E p L 1 R p c G 8 g Y 2 F t Y m l h Z G 8 u e 0 N v b H V t b j E w L D l 9 J n F 1 b 3 Q 7 L C Z x d W 9 0 O 1 N l Y 3 R p b 2 4 x L 1 R h Y m x l M D A x I C h Q Y W d l I D E p L 1 R p c G 8 g Y 2 F t Y m l h Z G 8 u e 0 N v b H V t b j E x L D E w f S Z x d W 9 0 O y w m c X V v d D t T Z W N 0 a W 9 u M S 9 U Y W J s Z T A w M S A o U G F n Z S A x K S 9 U a X B v I G N h b W J p Y W R v L n t D b 2 x 1 b W 4 x M i w x M X 0 m c X V v d D s s J n F 1 b 3 Q 7 U 2 V j d G l v b j E v V G F i b G U w M D E g K F B h Z 2 U g M S k v V G l w b y B j Y W 1 i a W F k b y 5 7 Q 2 9 s d W 1 u M T M s M T J 9 J n F 1 b 3 Q 7 L C Z x d W 9 0 O 1 N l Y 3 R p b 2 4 x L 1 R h Y m x l M D A x I C h Q Y W d l I D E p L 1 R p c G 8 g Y 2 F t Y m l h Z G 8 u e 0 N v b H V t b j E 0 L D E z f S Z x d W 9 0 O y w m c X V v d D t T Z W N 0 a W 9 u M S 9 U Y W J s Z T A w M S A o U G F n Z S A x K S 9 U a X B v I G N h b W J p Y W R v L n t D b 2 x 1 b W 4 x N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M y O j Q 2 L j Q 1 N z U y N j d a I i A v P j x F b n R y e S B U e X B l P S J G a W x s Q 2 9 s d W 1 u V H l w Z X M i I F Z h b H V l P S J z Q l F r R 0 F 3 W U d C U V l H Q m d N R 0 F 3 W U R C Z 0 1 H Q X d Z R E J n T U d B d 1 l E Q m d N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s Y X N p Z m l j Y W N p b 2 4 g Q 2 N w I F J l Z m 9 y b W F k b y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x L 1 R p c G 8 g Y 2 F t Y m l h Z G 8 u e 0 N v b H V t b j E s M H 0 m c X V v d D s s J n F 1 b 3 Q 7 U 2 V j d G l v b j E v U G F n Z T A w M S 9 U a X B v I G N h b W J p Y W R v L n t D b 2 x 1 b W 4 y L D F 9 J n F 1 b 3 Q 7 L C Z x d W 9 0 O 1 N l Y 3 R p b 2 4 x L 1 B h Z 2 U w M D E v V G l w b y B j Y W 1 i a W F k b y 5 7 Q 2 9 s d W 1 u M y w y f S Z x d W 9 0 O y w m c X V v d D t T Z W N 0 a W 9 u M S 9 Q Y W d l M D A x L 1 R p c G 8 g Y 2 F t Y m l h Z G 8 u e 0 N v b H V t b j Q s M 3 0 m c X V v d D s s J n F 1 b 3 Q 7 U 2 V j d G l v b j E v U G F n Z T A w M S 9 U a X B v I G N h b W J p Y W R v L n t D b 2 x 1 b W 4 1 L D R 9 J n F 1 b 3 Q 7 L C Z x d W 9 0 O 1 N l Y 3 R p b 2 4 x L 1 B h Z 2 U w M D E v V G l w b y B j Y W 1 i a W F k b y 5 7 Q 2 9 s d W 1 u N i w 1 f S Z x d W 9 0 O y w m c X V v d D t T Z W N 0 a W 9 u M S 9 Q Y W d l M D A x L 1 R p c G 8 g Y 2 F t Y m l h Z G 8 u e 0 N v b H V t b j c s N n 0 m c X V v d D s s J n F 1 b 3 Q 7 U 2 V j d G l v b j E v U G F n Z T A w M S 9 U a X B v I G N h b W J p Y W R v L n t D b 2 x 1 b W 4 4 L D d 9 J n F 1 b 3 Q 7 L C Z x d W 9 0 O 1 N l Y 3 R p b 2 4 x L 1 B h Z 2 U w M D E v V G l w b y B j Y W 1 i a W F k b y 5 7 Q 2 x h c 2 l m a W N h Y 2 l v b i B D Y 3 A g U m V m b 3 J t Y W R v L D h 9 J n F 1 b 3 Q 7 L C Z x d W 9 0 O 1 N l Y 3 R p b 2 4 x L 1 B h Z 2 U w M D E v V G l w b y B j Y W 1 i a W F k b y 5 7 Q 2 9 s d W 1 u M T A s O X 0 m c X V v d D s s J n F 1 b 3 Q 7 U 2 V j d G l v b j E v U G F n Z T A w M S 9 U a X B v I G N h b W J p Y W R v L n t D b 2 x 1 b W 4 x M S w x M H 0 m c X V v d D s s J n F 1 b 3 Q 7 U 2 V j d G l v b j E v U G F n Z T A w M S 9 U a X B v I G N h b W J p Y W R v L n t D b 2 x 1 b W 4 x M i w x M X 0 m c X V v d D s s J n F 1 b 3 Q 7 U 2 V j d G l v b j E v U G F n Z T A w M S 9 U a X B v I G N h b W J p Y W R v L n t D b 2 x 1 b W 4 x M y w x M n 0 m c X V v d D s s J n F 1 b 3 Q 7 U 2 V j d G l v b j E v U G F n Z T A w M S 9 U a X B v I G N h b W J p Y W R v L n t D b 2 x 1 b W 4 x N C w x M 3 0 m c X V v d D s s J n F 1 b 3 Q 7 U 2 V j d G l v b j E v U G F n Z T A w M S 9 U a X B v I G N h b W J p Y W R v L n t D b 2 x 1 b W 4 x N S w x N H 0 m c X V v d D s s J n F 1 b 3 Q 7 U 2 V j d G l v b j E v U G F n Z T A w M S 9 U a X B v I G N h b W J p Y W R v L n t D b 2 x 1 b W 4 x N i w x N X 0 m c X V v d D s s J n F 1 b 3 Q 7 U 2 V j d G l v b j E v U G F n Z T A w M S 9 U a X B v I G N h b W J p Y W R v L n t D b 2 x 1 b W 4 x N y w x N n 0 m c X V v d D s s J n F 1 b 3 Q 7 U 2 V j d G l v b j E v U G F n Z T A w M S 9 U a X B v I G N h b W J p Y W R v L n t D b 2 x 1 b W 4 x O C w x N 3 0 m c X V v d D s s J n F 1 b 3 Q 7 U 2 V j d G l v b j E v U G F n Z T A w M S 9 U a X B v I G N h b W J p Y W R v L n t D b 2 x 1 b W 4 x O S w x O H 0 m c X V v d D s s J n F 1 b 3 Q 7 U 2 V j d G l v b j E v U G F n Z T A w M S 9 U a X B v I G N h b W J p Y W R v L n t D b 2 x 1 b W 4 y M C w x O X 0 m c X V v d D s s J n F 1 b 3 Q 7 U 2 V j d G l v b j E v U G F n Z T A w M S 9 U a X B v I G N h b W J p Y W R v L n t D b 2 x 1 b W 4 y M S w y M H 0 m c X V v d D s s J n F 1 b 3 Q 7 U 2 V j d G l v b j E v U G F n Z T A w M S 9 U a X B v I G N h b W J p Y W R v L n t D b 2 x 1 b W 4 y M i w y M X 0 m c X V v d D s s J n F 1 b 3 Q 7 U 2 V j d G l v b j E v U G F n Z T A w M S 9 U a X B v I G N h b W J p Y W R v L n t D b 2 x 1 b W 4 y M y w y M n 0 m c X V v d D s s J n F 1 b 3 Q 7 U 2 V j d G l v b j E v U G F n Z T A w M S 9 U a X B v I G N h b W J p Y W R v L n t D b 2 x 1 b W 4 y N C w y M 3 0 m c X V v d D s s J n F 1 b 3 Q 7 U 2 V j d G l v b j E v U G F n Z T A w M S 9 U a X B v I G N h b W J p Y W R v L n t D b 2 x 1 b W 4 y N S w y N H 0 m c X V v d D s s J n F 1 b 3 Q 7 U 2 V j d G l v b j E v U G F n Z T A w M S 9 U a X B v I G N h b W J p Y W R v L n t D b 2 x 1 b W 4 y N i w y N X 0 m c X V v d D s s J n F 1 b 3 Q 7 U 2 V j d G l v b j E v U G F n Z T A w M S 9 U a X B v I G N h b W J p Y W R v L n t D b 2 x 1 b W 4 y N y w y N n 0 m c X V v d D s s J n F 1 b 3 Q 7 U 2 V j d G l v b j E v U G F n Z T A w M S 9 U a X B v I G N h b W J p Y W R v L n t D b 2 x 1 b W 4 y O C w y N 3 0 m c X V v d D s s J n F 1 b 3 Q 7 U 2 V j d G l v b j E v U G F n Z T A w M S 9 U a X B v I G N h b W J p Y W R v L n t D b 2 x 1 b W 4 y O S w y O H 0 m c X V v d D s s J n F 1 b 3 Q 7 U 2 V j d G l v b j E v U G F n Z T A w M S 9 U a X B v I G N h b W J p Y W R v L n t D b 2 x 1 b W 4 z M C w y O X 0 m c X V v d D s s J n F 1 b 3 Q 7 U 2 V j d G l v b j E v U G F n Z T A w M S 9 U a X B v I G N h b W J p Y W R v L n t l Z 1 9 l a m V j X 2 1 l b n N 1 Y W x f Z X R h c G F z L n J k Z i w z M H 0 m c X V v d D t d L C Z x d W 9 0 O 0 N v b H V t b k N v d W 5 0 J n F 1 b 3 Q 7 O j M x L C Z x d W 9 0 O 0 t l e U N v b H V t b k 5 h b W V z J n F 1 b 3 Q 7 O l t d L C Z x d W 9 0 O 0 N v b H V t b k l k Z W 5 0 a X R p Z X M m c X V v d D s 6 W y Z x d W 9 0 O 1 N l Y 3 R p b 2 4 x L 1 B h Z 2 U w M D E v V G l w b y B j Y W 1 i a W F k b y 5 7 Q 2 9 s d W 1 u M S w w f S Z x d W 9 0 O y w m c X V v d D t T Z W N 0 a W 9 u M S 9 Q Y W d l M D A x L 1 R p c G 8 g Y 2 F t Y m l h Z G 8 u e 0 N v b H V t b j I s M X 0 m c X V v d D s s J n F 1 b 3 Q 7 U 2 V j d G l v b j E v U G F n Z T A w M S 9 U a X B v I G N h b W J p Y W R v L n t D b 2 x 1 b W 4 z L D J 9 J n F 1 b 3 Q 7 L C Z x d W 9 0 O 1 N l Y 3 R p b 2 4 x L 1 B h Z 2 U w M D E v V G l w b y B j Y W 1 i a W F k b y 5 7 Q 2 9 s d W 1 u N C w z f S Z x d W 9 0 O y w m c X V v d D t T Z W N 0 a W 9 u M S 9 Q Y W d l M D A x L 1 R p c G 8 g Y 2 F t Y m l h Z G 8 u e 0 N v b H V t b j U s N H 0 m c X V v d D s s J n F 1 b 3 Q 7 U 2 V j d G l v b j E v U G F n Z T A w M S 9 U a X B v I G N h b W J p Y W R v L n t D b 2 x 1 b W 4 2 L D V 9 J n F 1 b 3 Q 7 L C Z x d W 9 0 O 1 N l Y 3 R p b 2 4 x L 1 B h Z 2 U w M D E v V G l w b y B j Y W 1 i a W F k b y 5 7 Q 2 9 s d W 1 u N y w 2 f S Z x d W 9 0 O y w m c X V v d D t T Z W N 0 a W 9 u M S 9 Q Y W d l M D A x L 1 R p c G 8 g Y 2 F t Y m l h Z G 8 u e 0 N v b H V t b j g s N 3 0 m c X V v d D s s J n F 1 b 3 Q 7 U 2 V j d G l v b j E v U G F n Z T A w M S 9 U a X B v I G N h b W J p Y W R v L n t D b G F z a W Z p Y 2 F j a W 9 u I E N j c C B S Z W Z v c m 1 h Z G 8 s O H 0 m c X V v d D s s J n F 1 b 3 Q 7 U 2 V j d G l v b j E v U G F n Z T A w M S 9 U a X B v I G N h b W J p Y W R v L n t D b 2 x 1 b W 4 x M C w 5 f S Z x d W 9 0 O y w m c X V v d D t T Z W N 0 a W 9 u M S 9 Q Y W d l M D A x L 1 R p c G 8 g Y 2 F t Y m l h Z G 8 u e 0 N v b H V t b j E x L D E w f S Z x d W 9 0 O y w m c X V v d D t T Z W N 0 a W 9 u M S 9 Q Y W d l M D A x L 1 R p c G 8 g Y 2 F t Y m l h Z G 8 u e 0 N v b H V t b j E y L D E x f S Z x d W 9 0 O y w m c X V v d D t T Z W N 0 a W 9 u M S 9 Q Y W d l M D A x L 1 R p c G 8 g Y 2 F t Y m l h Z G 8 u e 0 N v b H V t b j E z L D E y f S Z x d W 9 0 O y w m c X V v d D t T Z W N 0 a W 9 u M S 9 Q Y W d l M D A x L 1 R p c G 8 g Y 2 F t Y m l h Z G 8 u e 0 N v b H V t b j E 0 L D E z f S Z x d W 9 0 O y w m c X V v d D t T Z W N 0 a W 9 u M S 9 Q Y W d l M D A x L 1 R p c G 8 g Y 2 F t Y m l h Z G 8 u e 0 N v b H V t b j E 1 L D E 0 f S Z x d W 9 0 O y w m c X V v d D t T Z W N 0 a W 9 u M S 9 Q Y W d l M D A x L 1 R p c G 8 g Y 2 F t Y m l h Z G 8 u e 0 N v b H V t b j E 2 L D E 1 f S Z x d W 9 0 O y w m c X V v d D t T Z W N 0 a W 9 u M S 9 Q Y W d l M D A x L 1 R p c G 8 g Y 2 F t Y m l h Z G 8 u e 0 N v b H V t b j E 3 L D E 2 f S Z x d W 9 0 O y w m c X V v d D t T Z W N 0 a W 9 u M S 9 Q Y W d l M D A x L 1 R p c G 8 g Y 2 F t Y m l h Z G 8 u e 0 N v b H V t b j E 4 L D E 3 f S Z x d W 9 0 O y w m c X V v d D t T Z W N 0 a W 9 u M S 9 Q Y W d l M D A x L 1 R p c G 8 g Y 2 F t Y m l h Z G 8 u e 0 N v b H V t b j E 5 L D E 4 f S Z x d W 9 0 O y w m c X V v d D t T Z W N 0 a W 9 u M S 9 Q Y W d l M D A x L 1 R p c G 8 g Y 2 F t Y m l h Z G 8 u e 0 N v b H V t b j I w L D E 5 f S Z x d W 9 0 O y w m c X V v d D t T Z W N 0 a W 9 u M S 9 Q Y W d l M D A x L 1 R p c G 8 g Y 2 F t Y m l h Z G 8 u e 0 N v b H V t b j I x L D I w f S Z x d W 9 0 O y w m c X V v d D t T Z W N 0 a W 9 u M S 9 Q Y W d l M D A x L 1 R p c G 8 g Y 2 F t Y m l h Z G 8 u e 0 N v b H V t b j I y L D I x f S Z x d W 9 0 O y w m c X V v d D t T Z W N 0 a W 9 u M S 9 Q Y W d l M D A x L 1 R p c G 8 g Y 2 F t Y m l h Z G 8 u e 0 N v b H V t b j I z L D I y f S Z x d W 9 0 O y w m c X V v d D t T Z W N 0 a W 9 u M S 9 Q Y W d l M D A x L 1 R p c G 8 g Y 2 F t Y m l h Z G 8 u e 0 N v b H V t b j I 0 L D I z f S Z x d W 9 0 O y w m c X V v d D t T Z W N 0 a W 9 u M S 9 Q Y W d l M D A x L 1 R p c G 8 g Y 2 F t Y m l h Z G 8 u e 0 N v b H V t b j I 1 L D I 0 f S Z x d W 9 0 O y w m c X V v d D t T Z W N 0 a W 9 u M S 9 Q Y W d l M D A x L 1 R p c G 8 g Y 2 F t Y m l h Z G 8 u e 0 N v b H V t b j I 2 L D I 1 f S Z x d W 9 0 O y w m c X V v d D t T Z W N 0 a W 9 u M S 9 Q Y W d l M D A x L 1 R p c G 8 g Y 2 F t Y m l h Z G 8 u e 0 N v b H V t b j I 3 L D I 2 f S Z x d W 9 0 O y w m c X V v d D t T Z W N 0 a W 9 u M S 9 Q Y W d l M D A x L 1 R p c G 8 g Y 2 F t Y m l h Z G 8 u e 0 N v b H V t b j I 4 L D I 3 f S Z x d W 9 0 O y w m c X V v d D t T Z W N 0 a W 9 u M S 9 Q Y W d l M D A x L 1 R p c G 8 g Y 2 F t Y m l h Z G 8 u e 0 N v b H V t b j I 5 L D I 4 f S Z x d W 9 0 O y w m c X V v d D t T Z W N 0 a W 9 u M S 9 Q Y W d l M D A x L 1 R p c G 8 g Y 2 F t Y m l h Z G 8 u e 0 N v b H V t b j M w L D I 5 f S Z x d W 9 0 O y w m c X V v d D t T Z W N 0 a W 9 u M S 9 Q Y W d l M D A x L 1 R p c G 8 g Y 2 F t Y m l h Z G 8 u e 2 V n X 2 V q Z W N f b W V u c 3 V h b F 9 l d G F w Y X M u c m R m L D M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i 0 w M 1 Q x O D o z M j o 0 N i 4 0 N z M x N D k w W i I g L z 4 8 R W 5 0 c n k g V H l w Z T 0 i R m l s b E N v b H V t b l R 5 c G V z I i B W Y W x 1 Z T 0 i c 0 J n W U d B d 1 l H Q m d Z R 0 F 3 W U R C Z 0 1 H Q X d Z R E J n T U d B d 1 l E Q m d N R 0 F 3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G F z a W Z p Y 2 F j a W 9 u I E N j c C B S Z W Z v c m 1 h Z G 8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y L 1 R p c G 8 g Y 2 F t Y m l h Z G 8 u e 0 N v b H V t b j E s M H 0 m c X V v d D s s J n F 1 b 3 Q 7 U 2 V j d G l v b j E v U G F n Z T A w M i 9 U a X B v I G N h b W J p Y W R v L n t D b 2 x 1 b W 4 y L D F 9 J n F 1 b 3 Q 7 L C Z x d W 9 0 O 1 N l Y 3 R p b 2 4 x L 1 B h Z 2 U w M D I v V G l w b y B j Y W 1 i a W F k b y 5 7 Q 2 9 s d W 1 u M y w y f S Z x d W 9 0 O y w m c X V v d D t T Z W N 0 a W 9 u M S 9 Q Y W d l M D A y L 1 R p c G 8 g Y 2 F t Y m l h Z G 8 u e 0 N v b H V t b j Q s M 3 0 m c X V v d D s s J n F 1 b 3 Q 7 U 2 V j d G l v b j E v U G F n Z T A w M i 9 U a X B v I G N h b W J p Y W R v L n t D b 2 x 1 b W 4 1 L D R 9 J n F 1 b 3 Q 7 L C Z x d W 9 0 O 1 N l Y 3 R p b 2 4 x L 1 B h Z 2 U w M D I v V G l w b y B j Y W 1 i a W F k b y 5 7 Q 2 9 s d W 1 u N i w 1 f S Z x d W 9 0 O y w m c X V v d D t T Z W N 0 a W 9 u M S 9 Q Y W d l M D A y L 1 R p c G 8 g Y 2 F t Y m l h Z G 8 u e 0 N v b H V t b j c s N n 0 m c X V v d D s s J n F 1 b 3 Q 7 U 2 V j d G l v b j E v U G F n Z T A w M i 9 U a X B v I G N h b W J p Y W R v L n t D b G F z a W Z p Y 2 F j a W 9 u I E N j c C B S Z W Z v c m 1 h Z G 8 s N 3 0 m c X V v d D s s J n F 1 b 3 Q 7 U 2 V j d G l v b j E v U G F n Z T A w M i 9 U a X B v I G N h b W J p Y W R v L n t D b 2 x 1 b W 4 5 L D h 9 J n F 1 b 3 Q 7 L C Z x d W 9 0 O 1 N l Y 3 R p b 2 4 x L 1 B h Z 2 U w M D I v V G l w b y B j Y W 1 i a W F k b y 5 7 Q 2 9 s d W 1 u M T A s O X 0 m c X V v d D s s J n F 1 b 3 Q 7 U 2 V j d G l v b j E v U G F n Z T A w M i 9 U a X B v I G N h b W J p Y W R v L n t D b 2 x 1 b W 4 x M S w x M H 0 m c X V v d D s s J n F 1 b 3 Q 7 U 2 V j d G l v b j E v U G F n Z T A w M i 9 U a X B v I G N h b W J p Y W R v L n t D b 2 x 1 b W 4 x M i w x M X 0 m c X V v d D s s J n F 1 b 3 Q 7 U 2 V j d G l v b j E v U G F n Z T A w M i 9 U a X B v I G N h b W J p Y W R v L n t D b 2 x 1 b W 4 x M y w x M n 0 m c X V v d D s s J n F 1 b 3 Q 7 U 2 V j d G l v b j E v U G F n Z T A w M i 9 U a X B v I G N h b W J p Y W R v L n t D b 2 x 1 b W 4 x N C w x M 3 0 m c X V v d D s s J n F 1 b 3 Q 7 U 2 V j d G l v b j E v U G F n Z T A w M i 9 U a X B v I G N h b W J p Y W R v L n t D b 2 x 1 b W 4 x N S w x N H 0 m c X V v d D s s J n F 1 b 3 Q 7 U 2 V j d G l v b j E v U G F n Z T A w M i 9 U a X B v I G N h b W J p Y W R v L n t D b 2 x 1 b W 4 x N i w x N X 0 m c X V v d D s s J n F 1 b 3 Q 7 U 2 V j d G l v b j E v U G F n Z T A w M i 9 U a X B v I G N h b W J p Y W R v L n t D b 2 x 1 b W 4 x N y w x N n 0 m c X V v d D s s J n F 1 b 3 Q 7 U 2 V j d G l v b j E v U G F n Z T A w M i 9 U a X B v I G N h b W J p Y W R v L n t D b 2 x 1 b W 4 x O C w x N 3 0 m c X V v d D s s J n F 1 b 3 Q 7 U 2 V j d G l v b j E v U G F n Z T A w M i 9 U a X B v I G N h b W J p Y W R v L n t D b 2 x 1 b W 4 x O S w x O H 0 m c X V v d D s s J n F 1 b 3 Q 7 U 2 V j d G l v b j E v U G F n Z T A w M i 9 U a X B v I G N h b W J p Y W R v L n t D b 2 x 1 b W 4 y M C w x O X 0 m c X V v d D s s J n F 1 b 3 Q 7 U 2 V j d G l v b j E v U G F n Z T A w M i 9 U a X B v I G N h b W J p Y W R v L n t D b 2 x 1 b W 4 y M S w y M H 0 m c X V v d D s s J n F 1 b 3 Q 7 U 2 V j d G l v b j E v U G F n Z T A w M i 9 U a X B v I G N h b W J p Y W R v L n t D b 2 x 1 b W 4 y M i w y M X 0 m c X V v d D s s J n F 1 b 3 Q 7 U 2 V j d G l v b j E v U G F n Z T A w M i 9 U a X B v I G N h b W J p Y W R v L n t D b 2 x 1 b W 4 y M y w y M n 0 m c X V v d D s s J n F 1 b 3 Q 7 U 2 V j d G l v b j E v U G F n Z T A w M i 9 U a X B v I G N h b W J p Y W R v L n t D b 2 x 1 b W 4 y N C w y M 3 0 m c X V v d D s s J n F 1 b 3 Q 7 U 2 V j d G l v b j E v U G F n Z T A w M i 9 U a X B v I G N h b W J p Y W R v L n t D b 2 x 1 b W 4 y N S w y N H 0 m c X V v d D s s J n F 1 b 3 Q 7 U 2 V j d G l v b j E v U G F n Z T A w M i 9 U a X B v I G N h b W J p Y W R v L n t D b 2 x 1 b W 4 y N i w y N X 0 m c X V v d D s s J n F 1 b 3 Q 7 U 2 V j d G l v b j E v U G F n Z T A w M i 9 U a X B v I G N h b W J p Y W R v L n t D b 2 x 1 b W 4 y N y w y N n 0 m c X V v d D s s J n F 1 b 3 Q 7 U 2 V j d G l v b j E v U G F n Z T A w M i 9 U a X B v I G N h b W J p Y W R v L n t D b 2 x 1 b W 4 y O C w y N 3 0 m c X V v d D s s J n F 1 b 3 Q 7 U 2 V j d G l v b j E v U G F n Z T A w M i 9 U a X B v I G N h b W J p Y W R v L n t l Z 1 9 l a m V j X 2 1 l b n N 1 Y W x f Z X R h c G F z L n J k Z i w y O H 0 m c X V v d D t d L C Z x d W 9 0 O 0 N v b H V t b k N v d W 5 0 J n F 1 b 3 Q 7 O j I 5 L C Z x d W 9 0 O 0 t l e U N v b H V t b k 5 h b W V z J n F 1 b 3 Q 7 O l t d L C Z x d W 9 0 O 0 N v b H V t b k l k Z W 5 0 a X R p Z X M m c X V v d D s 6 W y Z x d W 9 0 O 1 N l Y 3 R p b 2 4 x L 1 B h Z 2 U w M D I v V G l w b y B j Y W 1 i a W F k b y 5 7 Q 2 9 s d W 1 u M S w w f S Z x d W 9 0 O y w m c X V v d D t T Z W N 0 a W 9 u M S 9 Q Y W d l M D A y L 1 R p c G 8 g Y 2 F t Y m l h Z G 8 u e 0 N v b H V t b j I s M X 0 m c X V v d D s s J n F 1 b 3 Q 7 U 2 V j d G l v b j E v U G F n Z T A w M i 9 U a X B v I G N h b W J p Y W R v L n t D b 2 x 1 b W 4 z L D J 9 J n F 1 b 3 Q 7 L C Z x d W 9 0 O 1 N l Y 3 R p b 2 4 x L 1 B h Z 2 U w M D I v V G l w b y B j Y W 1 i a W F k b y 5 7 Q 2 9 s d W 1 u N C w z f S Z x d W 9 0 O y w m c X V v d D t T Z W N 0 a W 9 u M S 9 Q Y W d l M D A y L 1 R p c G 8 g Y 2 F t Y m l h Z G 8 u e 0 N v b H V t b j U s N H 0 m c X V v d D s s J n F 1 b 3 Q 7 U 2 V j d G l v b j E v U G F n Z T A w M i 9 U a X B v I G N h b W J p Y W R v L n t D b 2 x 1 b W 4 2 L D V 9 J n F 1 b 3 Q 7 L C Z x d W 9 0 O 1 N l Y 3 R p b 2 4 x L 1 B h Z 2 U w M D I v V G l w b y B j Y W 1 i a W F k b y 5 7 Q 2 9 s d W 1 u N y w 2 f S Z x d W 9 0 O y w m c X V v d D t T Z W N 0 a W 9 u M S 9 Q Y W d l M D A y L 1 R p c G 8 g Y 2 F t Y m l h Z G 8 u e 0 N s Y X N p Z m l j Y W N p b 2 4 g Q 2 N w I F J l Z m 9 y b W F k b y w 3 f S Z x d W 9 0 O y w m c X V v d D t T Z W N 0 a W 9 u M S 9 Q Y W d l M D A y L 1 R p c G 8 g Y 2 F t Y m l h Z G 8 u e 0 N v b H V t b j k s O H 0 m c X V v d D s s J n F 1 b 3 Q 7 U 2 V j d G l v b j E v U G F n Z T A w M i 9 U a X B v I G N h b W J p Y W R v L n t D b 2 x 1 b W 4 x M C w 5 f S Z x d W 9 0 O y w m c X V v d D t T Z W N 0 a W 9 u M S 9 Q Y W d l M D A y L 1 R p c G 8 g Y 2 F t Y m l h Z G 8 u e 0 N v b H V t b j E x L D E w f S Z x d W 9 0 O y w m c X V v d D t T Z W N 0 a W 9 u M S 9 Q Y W d l M D A y L 1 R p c G 8 g Y 2 F t Y m l h Z G 8 u e 0 N v b H V t b j E y L D E x f S Z x d W 9 0 O y w m c X V v d D t T Z W N 0 a W 9 u M S 9 Q Y W d l M D A y L 1 R p c G 8 g Y 2 F t Y m l h Z G 8 u e 0 N v b H V t b j E z L D E y f S Z x d W 9 0 O y w m c X V v d D t T Z W N 0 a W 9 u M S 9 Q Y W d l M D A y L 1 R p c G 8 g Y 2 F t Y m l h Z G 8 u e 0 N v b H V t b j E 0 L D E z f S Z x d W 9 0 O y w m c X V v d D t T Z W N 0 a W 9 u M S 9 Q Y W d l M D A y L 1 R p c G 8 g Y 2 F t Y m l h Z G 8 u e 0 N v b H V t b j E 1 L D E 0 f S Z x d W 9 0 O y w m c X V v d D t T Z W N 0 a W 9 u M S 9 Q Y W d l M D A y L 1 R p c G 8 g Y 2 F t Y m l h Z G 8 u e 0 N v b H V t b j E 2 L D E 1 f S Z x d W 9 0 O y w m c X V v d D t T Z W N 0 a W 9 u M S 9 Q Y W d l M D A y L 1 R p c G 8 g Y 2 F t Y m l h Z G 8 u e 0 N v b H V t b j E 3 L D E 2 f S Z x d W 9 0 O y w m c X V v d D t T Z W N 0 a W 9 u M S 9 Q Y W d l M D A y L 1 R p c G 8 g Y 2 F t Y m l h Z G 8 u e 0 N v b H V t b j E 4 L D E 3 f S Z x d W 9 0 O y w m c X V v d D t T Z W N 0 a W 9 u M S 9 Q Y W d l M D A y L 1 R p c G 8 g Y 2 F t Y m l h Z G 8 u e 0 N v b H V t b j E 5 L D E 4 f S Z x d W 9 0 O y w m c X V v d D t T Z W N 0 a W 9 u M S 9 Q Y W d l M D A y L 1 R p c G 8 g Y 2 F t Y m l h Z G 8 u e 0 N v b H V t b j I w L D E 5 f S Z x d W 9 0 O y w m c X V v d D t T Z W N 0 a W 9 u M S 9 Q Y W d l M D A y L 1 R p c G 8 g Y 2 F t Y m l h Z G 8 u e 0 N v b H V t b j I x L D I w f S Z x d W 9 0 O y w m c X V v d D t T Z W N 0 a W 9 u M S 9 Q Y W d l M D A y L 1 R p c G 8 g Y 2 F t Y m l h Z G 8 u e 0 N v b H V t b j I y L D I x f S Z x d W 9 0 O y w m c X V v d D t T Z W N 0 a W 9 u M S 9 Q Y W d l M D A y L 1 R p c G 8 g Y 2 F t Y m l h Z G 8 u e 0 N v b H V t b j I z L D I y f S Z x d W 9 0 O y w m c X V v d D t T Z W N 0 a W 9 u M S 9 Q Y W d l M D A y L 1 R p c G 8 g Y 2 F t Y m l h Z G 8 u e 0 N v b H V t b j I 0 L D I z f S Z x d W 9 0 O y w m c X V v d D t T Z W N 0 a W 9 u M S 9 Q Y W d l M D A y L 1 R p c G 8 g Y 2 F t Y m l h Z G 8 u e 0 N v b H V t b j I 1 L D I 0 f S Z x d W 9 0 O y w m c X V v d D t T Z W N 0 a W 9 u M S 9 Q Y W d l M D A y L 1 R p c G 8 g Y 2 F t Y m l h Z G 8 u e 0 N v b H V t b j I 2 L D I 1 f S Z x d W 9 0 O y w m c X V v d D t T Z W N 0 a W 9 u M S 9 Q Y W d l M D A y L 1 R p c G 8 g Y 2 F t Y m l h Z G 8 u e 0 N v b H V t b j I 3 L D I 2 f S Z x d W 9 0 O y w m c X V v d D t T Z W N 0 a W 9 u M S 9 Q Y W d l M D A y L 1 R p c G 8 g Y 2 F t Y m l h Z G 8 u e 0 N v b H V t b j I 4 L D I 3 f S Z x d W 9 0 O y w m c X V v d D t T Z W N 0 a W 9 u M S 9 Q Y W d l M D A y L 1 R p c G 8 g Y 2 F t Y m l h Z G 8 u e 2 V n X 2 V q Z W N f b W V u c 3 V h b F 9 l d G F w Y X M u c m R m L D I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Z W d h Y 2 n D s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I t M D N U M T g 6 N D A 6 M T Q u N j U 2 M T g 0 O F o i I C 8 + P E V u d H J 5 I F R 5 c G U 9 I k Z p b G x D b 2 x 1 b W 5 U e X B l c y I g V m F s d W U 9 I n N C Z 1 l G Q l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x N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I C g y K S 9 B d X R v U m V t b 3 Z l Z E N v b H V t b n M x L n t D b 2 x 1 b W 4 x L D B 9 J n F 1 b 3 Q 7 L C Z x d W 9 0 O 1 N l Y 3 R p b 2 4 x L 1 R h Y m x l M D A x I C h Q Y W d l I D E p I C g y K S 9 B d X R v U m V t b 3 Z l Z E N v b H V t b n M x L n t D b 2 x 1 b W 4 y L D F 9 J n F 1 b 3 Q 7 L C Z x d W 9 0 O 1 N l Y 3 R p b 2 4 x L 1 R h Y m x l M D A x I C h Q Y W d l I D E p I C g y K S 9 B d X R v U m V t b 3 Z l Z E N v b H V t b n M x L n t D b 2 x 1 b W 4 z L D J 9 J n F 1 b 3 Q 7 L C Z x d W 9 0 O 1 N l Y 3 R p b 2 4 x L 1 R h Y m x l M D A x I C h Q Y W d l I D E p I C g y K S 9 B d X R v U m V t b 3 Z l Z E N v b H V t b n M x L n t D b 2 x 1 b W 4 x N S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s Z T A w M S A o U G F n Z S A x K S A o M i k v Q X V 0 b 1 J l b W 9 2 Z W R D b 2 x 1 b W 5 z M S 5 7 Q 2 9 s d W 1 u M S w w f S Z x d W 9 0 O y w m c X V v d D t T Z W N 0 a W 9 u M S 9 U Y W J s Z T A w M S A o U G F n Z S A x K S A o M i k v Q X V 0 b 1 J l b W 9 2 Z W R D b 2 x 1 b W 5 z M S 5 7 Q 2 9 s d W 1 u M i w x f S Z x d W 9 0 O y w m c X V v d D t T Z W N 0 a W 9 u M S 9 U Y W J s Z T A w M S A o U G F n Z S A x K S A o M i k v Q X V 0 b 1 J l b W 9 2 Z W R D b 2 x 1 b W 5 z M S 5 7 Q 2 9 s d W 1 u M y w y f S Z x d W 9 0 O y w m c X V v d D t T Z W N 0 a W 9 u M S 9 U Y W J s Z T A w M S A o U G F n Z S A x K S A o M i k v Q X V 0 b 1 J l b W 9 2 Z W R D b 2 x 1 b W 5 z M S 5 7 Q 2 9 s d W 1 u M T U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W N p w 7 N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I t M D N U M T g 6 N D A 6 M T Q u N j Q w N T Y z N l o i I C 8 + P E V u d H J 5 I F R 5 c G U 9 I k Z p b G x D b 2 x 1 b W 5 U e X B l c y I g V m F s d W U 9 I n N C Z 1 V E Q X d N R E F 3 T U R B d 0 1 E Q X d V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A o M i k v Q X V 0 b 1 J l b W 9 2 Z W R D b 2 x 1 b W 5 z M S 5 7 Q 2 9 s d W 1 u M S w w f S Z x d W 9 0 O y w m c X V v d D t T Z W N 0 a W 9 u M S 9 U Y W J s Z T A w M i A o U G F n Z S A y K S A o M i k v Q X V 0 b 1 J l b W 9 2 Z W R D b 2 x 1 b W 5 z M S 5 7 Q 2 9 s d W 1 u M i w x f S Z x d W 9 0 O y w m c X V v d D t T Z W N 0 a W 9 u M S 9 U Y W J s Z T A w M i A o U G F n Z S A y K S A o M i k v Q X V 0 b 1 J l b W 9 2 Z W R D b 2 x 1 b W 5 z M S 5 7 Q 2 9 s d W 1 u M y w y f S Z x d W 9 0 O y w m c X V v d D t T Z W N 0 a W 9 u M S 9 U Y W J s Z T A w M i A o U G F n Z S A y K S A o M i k v Q X V 0 b 1 J l b W 9 2 Z W R D b 2 x 1 b W 5 z M S 5 7 Q 2 9 s d W 1 u N C w z f S Z x d W 9 0 O y w m c X V v d D t T Z W N 0 a W 9 u M S 9 U Y W J s Z T A w M i A o U G F n Z S A y K S A o M i k v Q X V 0 b 1 J l b W 9 2 Z W R D b 2 x 1 b W 5 z M S 5 7 Q 2 9 s d W 1 u N S w 0 f S Z x d W 9 0 O y w m c X V v d D t T Z W N 0 a W 9 u M S 9 U Y W J s Z T A w M i A o U G F n Z S A y K S A o M i k v Q X V 0 b 1 J l b W 9 2 Z W R D b 2 x 1 b W 5 z M S 5 7 Q 2 9 s d W 1 u N i w 1 f S Z x d W 9 0 O y w m c X V v d D t T Z W N 0 a W 9 u M S 9 U Y W J s Z T A w M i A o U G F n Z S A y K S A o M i k v Q X V 0 b 1 J l b W 9 2 Z W R D b 2 x 1 b W 5 z M S 5 7 Q 2 9 s d W 1 u N y w 2 f S Z x d W 9 0 O y w m c X V v d D t T Z W N 0 a W 9 u M S 9 U Y W J s Z T A w M i A o U G F n Z S A y K S A o M i k v Q X V 0 b 1 J l b W 9 2 Z W R D b 2 x 1 b W 5 z M S 5 7 Q 2 9 s d W 1 u O C w 3 f S Z x d W 9 0 O y w m c X V v d D t T Z W N 0 a W 9 u M S 9 U Y W J s Z T A w M i A o U G F n Z S A y K S A o M i k v Q X V 0 b 1 J l b W 9 2 Z W R D b 2 x 1 b W 5 z M S 5 7 Q 2 9 s d W 1 u O S w 4 f S Z x d W 9 0 O y w m c X V v d D t T Z W N 0 a W 9 u M S 9 U Y W J s Z T A w M i A o U G F n Z S A y K S A o M i k v Q X V 0 b 1 J l b W 9 2 Z W R D b 2 x 1 b W 5 z M S 5 7 Q 2 9 s d W 1 u M T A s O X 0 m c X V v d D s s J n F 1 b 3 Q 7 U 2 V j d G l v b j E v V G F i b G U w M D I g K F B h Z 2 U g M i k g K D I p L 0 F 1 d G 9 S Z W 1 v d m V k Q 2 9 s d W 1 u c z E u e 0 N v b H V t b j E x L D E w f S Z x d W 9 0 O y w m c X V v d D t T Z W N 0 a W 9 u M S 9 U Y W J s Z T A w M i A o U G F n Z S A y K S A o M i k v Q X V 0 b 1 J l b W 9 2 Z W R D b 2 x 1 b W 5 z M S 5 7 Q 2 9 s d W 1 u M T I s M T F 9 J n F 1 b 3 Q 7 L C Z x d W 9 0 O 1 N l Y 3 R p b 2 4 x L 1 R h Y m x l M D A y I C h Q Y W d l I D I p I C g y K S 9 B d X R v U m V t b 3 Z l Z E N v b H V t b n M x L n t D b 2 x 1 b W 4 x M y w x M n 0 m c X V v d D s s J n F 1 b 3 Q 7 U 2 V j d G l v b j E v V G F i b G U w M D I g K F B h Z 2 U g M i k g K D I p L 0 F 1 d G 9 S Z W 1 v d m V k Q 2 9 s d W 1 u c z E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V G F i b G U w M D I g K F B h Z 2 U g M i k g K D I p L 0 F 1 d G 9 S Z W 1 v d m V k Q 2 9 s d W 1 u c z E u e 0 N v b H V t b j E s M H 0 m c X V v d D s s J n F 1 b 3 Q 7 U 2 V j d G l v b j E v V G F i b G U w M D I g K F B h Z 2 U g M i k g K D I p L 0 F 1 d G 9 S Z W 1 v d m V k Q 2 9 s d W 1 u c z E u e 0 N v b H V t b j I s M X 0 m c X V v d D s s J n F 1 b 3 Q 7 U 2 V j d G l v b j E v V G F i b G U w M D I g K F B h Z 2 U g M i k g K D I p L 0 F 1 d G 9 S Z W 1 v d m V k Q 2 9 s d W 1 u c z E u e 0 N v b H V t b j M s M n 0 m c X V v d D s s J n F 1 b 3 Q 7 U 2 V j d G l v b j E v V G F i b G U w M D I g K F B h Z 2 U g M i k g K D I p L 0 F 1 d G 9 S Z W 1 v d m V k Q 2 9 s d W 1 u c z E u e 0 N v b H V t b j Q s M 3 0 m c X V v d D s s J n F 1 b 3 Q 7 U 2 V j d G l v b j E v V G F i b G U w M D I g K F B h Z 2 U g M i k g K D I p L 0 F 1 d G 9 S Z W 1 v d m V k Q 2 9 s d W 1 u c z E u e 0 N v b H V t b j U s N H 0 m c X V v d D s s J n F 1 b 3 Q 7 U 2 V j d G l v b j E v V G F i b G U w M D I g K F B h Z 2 U g M i k g K D I p L 0 F 1 d G 9 S Z W 1 v d m V k Q 2 9 s d W 1 u c z E u e 0 N v b H V t b j Y s N X 0 m c X V v d D s s J n F 1 b 3 Q 7 U 2 V j d G l v b j E v V G F i b G U w M D I g K F B h Z 2 U g M i k g K D I p L 0 F 1 d G 9 S Z W 1 v d m V k Q 2 9 s d W 1 u c z E u e 0 N v b H V t b j c s N n 0 m c X V v d D s s J n F 1 b 3 Q 7 U 2 V j d G l v b j E v V G F i b G U w M D I g K F B h Z 2 U g M i k g K D I p L 0 F 1 d G 9 S Z W 1 v d m V k Q 2 9 s d W 1 u c z E u e 0 N v b H V t b j g s N 3 0 m c X V v d D s s J n F 1 b 3 Q 7 U 2 V j d G l v b j E v V G F i b G U w M D I g K F B h Z 2 U g M i k g K D I p L 0 F 1 d G 9 S Z W 1 v d m V k Q 2 9 s d W 1 u c z E u e 0 N v b H V t b j k s O H 0 m c X V v d D s s J n F 1 b 3 Q 7 U 2 V j d G l v b j E v V G F i b G U w M D I g K F B h Z 2 U g M i k g K D I p L 0 F 1 d G 9 S Z W 1 v d m V k Q 2 9 s d W 1 u c z E u e 0 N v b H V t b j E w L D l 9 J n F 1 b 3 Q 7 L C Z x d W 9 0 O 1 N l Y 3 R p b 2 4 x L 1 R h Y m x l M D A y I C h Q Y W d l I D I p I C g y K S 9 B d X R v U m V t b 3 Z l Z E N v b H V t b n M x L n t D b 2 x 1 b W 4 x M S w x M H 0 m c X V v d D s s J n F 1 b 3 Q 7 U 2 V j d G l v b j E v V G F i b G U w M D I g K F B h Z 2 U g M i k g K D I p L 0 F 1 d G 9 S Z W 1 v d m V k Q 2 9 s d W 1 u c z E u e 0 N v b H V t b j E y L D E x f S Z x d W 9 0 O y w m c X V v d D t T Z W N 0 a W 9 u M S 9 U Y W J s Z T A w M i A o U G F n Z S A y K S A o M i k v Q X V 0 b 1 J l b W 9 2 Z W R D b 2 x 1 b W 5 z M S 5 7 Q 2 9 s d W 1 u M T M s M T J 9 J n F 1 b 3 Q 7 L C Z x d W 9 0 O 1 N l Y 3 R p b 2 4 x L 1 R h Y m x l M D A y I C h Q Y W d l I D I p I C g y K S 9 B d X R v U m V t b 3 Z l Z E N v b H V t b n M x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Q w O j E 3 L j A z O T k 5 N D h a I i A v P j x F b n R y e S B U e X B l P S J G a W x s Q 2 9 s d W 1 u V H l w Z X M i I F Z h b H V l P S J z Q l F r R 0 F 3 W U d C U V l H Q m d N R 0 F 3 W U R C Z 0 1 H Q X d Z R E J n T U d B d 1 l E Q m d N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s Y X N p Z m l j Y W N p b 2 4 g Q 2 N w I F J l Z m 9 y b W F k b y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x I C g y K S 9 B d X R v U m V t b 3 Z l Z E N v b H V t b n M x L n t D b 2 x 1 b W 4 x L D B 9 J n F 1 b 3 Q 7 L C Z x d W 9 0 O 1 N l Y 3 R p b 2 4 x L 1 B h Z 2 U w M D E g K D I p L 0 F 1 d G 9 S Z W 1 v d m V k Q 2 9 s d W 1 u c z E u e 0 N v b H V t b j I s M X 0 m c X V v d D s s J n F 1 b 3 Q 7 U 2 V j d G l v b j E v U G F n Z T A w M S A o M i k v Q X V 0 b 1 J l b W 9 2 Z W R D b 2 x 1 b W 5 z M S 5 7 Q 2 9 s d W 1 u M y w y f S Z x d W 9 0 O y w m c X V v d D t T Z W N 0 a W 9 u M S 9 Q Y W d l M D A x I C g y K S 9 B d X R v U m V t b 3 Z l Z E N v b H V t b n M x L n t D b 2 x 1 b W 4 0 L D N 9 J n F 1 b 3 Q 7 L C Z x d W 9 0 O 1 N l Y 3 R p b 2 4 x L 1 B h Z 2 U w M D E g K D I p L 0 F 1 d G 9 S Z W 1 v d m V k Q 2 9 s d W 1 u c z E u e 0 N v b H V t b j U s N H 0 m c X V v d D s s J n F 1 b 3 Q 7 U 2 V j d G l v b j E v U G F n Z T A w M S A o M i k v Q X V 0 b 1 J l b W 9 2 Z W R D b 2 x 1 b W 5 z M S 5 7 Q 2 9 s d W 1 u N i w 1 f S Z x d W 9 0 O y w m c X V v d D t T Z W N 0 a W 9 u M S 9 Q Y W d l M D A x I C g y K S 9 B d X R v U m V t b 3 Z l Z E N v b H V t b n M x L n t D b 2 x 1 b W 4 3 L D Z 9 J n F 1 b 3 Q 7 L C Z x d W 9 0 O 1 N l Y 3 R p b 2 4 x L 1 B h Z 2 U w M D E g K D I p L 0 F 1 d G 9 S Z W 1 v d m V k Q 2 9 s d W 1 u c z E u e 0 N v b H V t b j g s N 3 0 m c X V v d D s s J n F 1 b 3 Q 7 U 2 V j d G l v b j E v U G F n Z T A w M S A o M i k v Q X V 0 b 1 J l b W 9 2 Z W R D b 2 x 1 b W 5 z M S 5 7 Q 2 x h c 2 l m a W N h Y 2 l v b i B D Y 3 A g U m V m b 3 J t Y W R v L D h 9 J n F 1 b 3 Q 7 L C Z x d W 9 0 O 1 N l Y 3 R p b 2 4 x L 1 B h Z 2 U w M D E g K D I p L 0 F 1 d G 9 S Z W 1 v d m V k Q 2 9 s d W 1 u c z E u e 0 N v b H V t b j E w L D l 9 J n F 1 b 3 Q 7 L C Z x d W 9 0 O 1 N l Y 3 R p b 2 4 x L 1 B h Z 2 U w M D E g K D I p L 0 F 1 d G 9 S Z W 1 v d m V k Q 2 9 s d W 1 u c z E u e 0 N v b H V t b j E x L D E w f S Z x d W 9 0 O y w m c X V v d D t T Z W N 0 a W 9 u M S 9 Q Y W d l M D A x I C g y K S 9 B d X R v U m V t b 3 Z l Z E N v b H V t b n M x L n t D b 2 x 1 b W 4 x M i w x M X 0 m c X V v d D s s J n F 1 b 3 Q 7 U 2 V j d G l v b j E v U G F n Z T A w M S A o M i k v Q X V 0 b 1 J l b W 9 2 Z W R D b 2 x 1 b W 5 z M S 5 7 Q 2 9 s d W 1 u M T M s M T J 9 J n F 1 b 3 Q 7 L C Z x d W 9 0 O 1 N l Y 3 R p b 2 4 x L 1 B h Z 2 U w M D E g K D I p L 0 F 1 d G 9 S Z W 1 v d m V k Q 2 9 s d W 1 u c z E u e 0 N v b H V t b j E 0 L D E z f S Z x d W 9 0 O y w m c X V v d D t T Z W N 0 a W 9 u M S 9 Q Y W d l M D A x I C g y K S 9 B d X R v U m V t b 3 Z l Z E N v b H V t b n M x L n t D b 2 x 1 b W 4 x N S w x N H 0 m c X V v d D s s J n F 1 b 3 Q 7 U 2 V j d G l v b j E v U G F n Z T A w M S A o M i k v Q X V 0 b 1 J l b W 9 2 Z W R D b 2 x 1 b W 5 z M S 5 7 Q 2 9 s d W 1 u M T Y s M T V 9 J n F 1 b 3 Q 7 L C Z x d W 9 0 O 1 N l Y 3 R p b 2 4 x L 1 B h Z 2 U w M D E g K D I p L 0 F 1 d G 9 S Z W 1 v d m V k Q 2 9 s d W 1 u c z E u e 0 N v b H V t b j E 3 L D E 2 f S Z x d W 9 0 O y w m c X V v d D t T Z W N 0 a W 9 u M S 9 Q Y W d l M D A x I C g y K S 9 B d X R v U m V t b 3 Z l Z E N v b H V t b n M x L n t D b 2 x 1 b W 4 x O C w x N 3 0 m c X V v d D s s J n F 1 b 3 Q 7 U 2 V j d G l v b j E v U G F n Z T A w M S A o M i k v Q X V 0 b 1 J l b W 9 2 Z W R D b 2 x 1 b W 5 z M S 5 7 Q 2 9 s d W 1 u M T k s M T h 9 J n F 1 b 3 Q 7 L C Z x d W 9 0 O 1 N l Y 3 R p b 2 4 x L 1 B h Z 2 U w M D E g K D I p L 0 F 1 d G 9 S Z W 1 v d m V k Q 2 9 s d W 1 u c z E u e 0 N v b H V t b j I w L D E 5 f S Z x d W 9 0 O y w m c X V v d D t T Z W N 0 a W 9 u M S 9 Q Y W d l M D A x I C g y K S 9 B d X R v U m V t b 3 Z l Z E N v b H V t b n M x L n t D b 2 x 1 b W 4 y M S w y M H 0 m c X V v d D s s J n F 1 b 3 Q 7 U 2 V j d G l v b j E v U G F n Z T A w M S A o M i k v Q X V 0 b 1 J l b W 9 2 Z W R D b 2 x 1 b W 5 z M S 5 7 Q 2 9 s d W 1 u M j I s M j F 9 J n F 1 b 3 Q 7 L C Z x d W 9 0 O 1 N l Y 3 R p b 2 4 x L 1 B h Z 2 U w M D E g K D I p L 0 F 1 d G 9 S Z W 1 v d m V k Q 2 9 s d W 1 u c z E u e 0 N v b H V t b j I z L D I y f S Z x d W 9 0 O y w m c X V v d D t T Z W N 0 a W 9 u M S 9 Q Y W d l M D A x I C g y K S 9 B d X R v U m V t b 3 Z l Z E N v b H V t b n M x L n t D b 2 x 1 b W 4 y N C w y M 3 0 m c X V v d D s s J n F 1 b 3 Q 7 U 2 V j d G l v b j E v U G F n Z T A w M S A o M i k v Q X V 0 b 1 J l b W 9 2 Z W R D b 2 x 1 b W 5 z M S 5 7 Q 2 9 s d W 1 u M j U s M j R 9 J n F 1 b 3 Q 7 L C Z x d W 9 0 O 1 N l Y 3 R p b 2 4 x L 1 B h Z 2 U w M D E g K D I p L 0 F 1 d G 9 S Z W 1 v d m V k Q 2 9 s d W 1 u c z E u e 0 N v b H V t b j I 2 L D I 1 f S Z x d W 9 0 O y w m c X V v d D t T Z W N 0 a W 9 u M S 9 Q Y W d l M D A x I C g y K S 9 B d X R v U m V t b 3 Z l Z E N v b H V t b n M x L n t D b 2 x 1 b W 4 y N y w y N n 0 m c X V v d D s s J n F 1 b 3 Q 7 U 2 V j d G l v b j E v U G F n Z T A w M S A o M i k v Q X V 0 b 1 J l b W 9 2 Z W R D b 2 x 1 b W 5 z M S 5 7 Q 2 9 s d W 1 u M j g s M j d 9 J n F 1 b 3 Q 7 L C Z x d W 9 0 O 1 N l Y 3 R p b 2 4 x L 1 B h Z 2 U w M D E g K D I p L 0 F 1 d G 9 S Z W 1 v d m V k Q 2 9 s d W 1 u c z E u e 0 N v b H V t b j I 5 L D I 4 f S Z x d W 9 0 O y w m c X V v d D t T Z W N 0 a W 9 u M S 9 Q Y W d l M D A x I C g y K S 9 B d X R v U m V t b 3 Z l Z E N v b H V t b n M x L n t D b 2 x 1 b W 4 z M C w y O X 0 m c X V v d D s s J n F 1 b 3 Q 7 U 2 V j d G l v b j E v U G F n Z T A w M S A o M i k v Q X V 0 b 1 J l b W 9 2 Z W R D b 2 x 1 b W 5 z M S 5 7 Z W d f Z W p l Y 1 9 t Z W 5 z d W F s X 2 V 0 Y X B h c y 5 y Z G Y s M z B 9 J n F 1 b 3 Q 7 X S w m c X V v d D t D b 2 x 1 b W 5 D b 3 V u d C Z x d W 9 0 O z o z M S w m c X V v d D t L Z X l D b 2 x 1 b W 5 O Y W 1 l c y Z x d W 9 0 O z p b X S w m c X V v d D t D b 2 x 1 b W 5 J Z G V u d G l 0 a W V z J n F 1 b 3 Q 7 O l s m c X V v d D t T Z W N 0 a W 9 u M S 9 Q Y W d l M D A x I C g y K S 9 B d X R v U m V t b 3 Z l Z E N v b H V t b n M x L n t D b 2 x 1 b W 4 x L D B 9 J n F 1 b 3 Q 7 L C Z x d W 9 0 O 1 N l Y 3 R p b 2 4 x L 1 B h Z 2 U w M D E g K D I p L 0 F 1 d G 9 S Z W 1 v d m V k Q 2 9 s d W 1 u c z E u e 0 N v b H V t b j I s M X 0 m c X V v d D s s J n F 1 b 3 Q 7 U 2 V j d G l v b j E v U G F n Z T A w M S A o M i k v Q X V 0 b 1 J l b W 9 2 Z W R D b 2 x 1 b W 5 z M S 5 7 Q 2 9 s d W 1 u M y w y f S Z x d W 9 0 O y w m c X V v d D t T Z W N 0 a W 9 u M S 9 Q Y W d l M D A x I C g y K S 9 B d X R v U m V t b 3 Z l Z E N v b H V t b n M x L n t D b 2 x 1 b W 4 0 L D N 9 J n F 1 b 3 Q 7 L C Z x d W 9 0 O 1 N l Y 3 R p b 2 4 x L 1 B h Z 2 U w M D E g K D I p L 0 F 1 d G 9 S Z W 1 v d m V k Q 2 9 s d W 1 u c z E u e 0 N v b H V t b j U s N H 0 m c X V v d D s s J n F 1 b 3 Q 7 U 2 V j d G l v b j E v U G F n Z T A w M S A o M i k v Q X V 0 b 1 J l b W 9 2 Z W R D b 2 x 1 b W 5 z M S 5 7 Q 2 9 s d W 1 u N i w 1 f S Z x d W 9 0 O y w m c X V v d D t T Z W N 0 a W 9 u M S 9 Q Y W d l M D A x I C g y K S 9 B d X R v U m V t b 3 Z l Z E N v b H V t b n M x L n t D b 2 x 1 b W 4 3 L D Z 9 J n F 1 b 3 Q 7 L C Z x d W 9 0 O 1 N l Y 3 R p b 2 4 x L 1 B h Z 2 U w M D E g K D I p L 0 F 1 d G 9 S Z W 1 v d m V k Q 2 9 s d W 1 u c z E u e 0 N v b H V t b j g s N 3 0 m c X V v d D s s J n F 1 b 3 Q 7 U 2 V j d G l v b j E v U G F n Z T A w M S A o M i k v Q X V 0 b 1 J l b W 9 2 Z W R D b 2 x 1 b W 5 z M S 5 7 Q 2 x h c 2 l m a W N h Y 2 l v b i B D Y 3 A g U m V m b 3 J t Y W R v L D h 9 J n F 1 b 3 Q 7 L C Z x d W 9 0 O 1 N l Y 3 R p b 2 4 x L 1 B h Z 2 U w M D E g K D I p L 0 F 1 d G 9 S Z W 1 v d m V k Q 2 9 s d W 1 u c z E u e 0 N v b H V t b j E w L D l 9 J n F 1 b 3 Q 7 L C Z x d W 9 0 O 1 N l Y 3 R p b 2 4 x L 1 B h Z 2 U w M D E g K D I p L 0 F 1 d G 9 S Z W 1 v d m V k Q 2 9 s d W 1 u c z E u e 0 N v b H V t b j E x L D E w f S Z x d W 9 0 O y w m c X V v d D t T Z W N 0 a W 9 u M S 9 Q Y W d l M D A x I C g y K S 9 B d X R v U m V t b 3 Z l Z E N v b H V t b n M x L n t D b 2 x 1 b W 4 x M i w x M X 0 m c X V v d D s s J n F 1 b 3 Q 7 U 2 V j d G l v b j E v U G F n Z T A w M S A o M i k v Q X V 0 b 1 J l b W 9 2 Z W R D b 2 x 1 b W 5 z M S 5 7 Q 2 9 s d W 1 u M T M s M T J 9 J n F 1 b 3 Q 7 L C Z x d W 9 0 O 1 N l Y 3 R p b 2 4 x L 1 B h Z 2 U w M D E g K D I p L 0 F 1 d G 9 S Z W 1 v d m V k Q 2 9 s d W 1 u c z E u e 0 N v b H V t b j E 0 L D E z f S Z x d W 9 0 O y w m c X V v d D t T Z W N 0 a W 9 u M S 9 Q Y W d l M D A x I C g y K S 9 B d X R v U m V t b 3 Z l Z E N v b H V t b n M x L n t D b 2 x 1 b W 4 x N S w x N H 0 m c X V v d D s s J n F 1 b 3 Q 7 U 2 V j d G l v b j E v U G F n Z T A w M S A o M i k v Q X V 0 b 1 J l b W 9 2 Z W R D b 2 x 1 b W 5 z M S 5 7 Q 2 9 s d W 1 u M T Y s M T V 9 J n F 1 b 3 Q 7 L C Z x d W 9 0 O 1 N l Y 3 R p b 2 4 x L 1 B h Z 2 U w M D E g K D I p L 0 F 1 d G 9 S Z W 1 v d m V k Q 2 9 s d W 1 u c z E u e 0 N v b H V t b j E 3 L D E 2 f S Z x d W 9 0 O y w m c X V v d D t T Z W N 0 a W 9 u M S 9 Q Y W d l M D A x I C g y K S 9 B d X R v U m V t b 3 Z l Z E N v b H V t b n M x L n t D b 2 x 1 b W 4 x O C w x N 3 0 m c X V v d D s s J n F 1 b 3 Q 7 U 2 V j d G l v b j E v U G F n Z T A w M S A o M i k v Q X V 0 b 1 J l b W 9 2 Z W R D b 2 x 1 b W 5 z M S 5 7 Q 2 9 s d W 1 u M T k s M T h 9 J n F 1 b 3 Q 7 L C Z x d W 9 0 O 1 N l Y 3 R p b 2 4 x L 1 B h Z 2 U w M D E g K D I p L 0 F 1 d G 9 S Z W 1 v d m V k Q 2 9 s d W 1 u c z E u e 0 N v b H V t b j I w L D E 5 f S Z x d W 9 0 O y w m c X V v d D t T Z W N 0 a W 9 u M S 9 Q Y W d l M D A x I C g y K S 9 B d X R v U m V t b 3 Z l Z E N v b H V t b n M x L n t D b 2 x 1 b W 4 y M S w y M H 0 m c X V v d D s s J n F 1 b 3 Q 7 U 2 V j d G l v b j E v U G F n Z T A w M S A o M i k v Q X V 0 b 1 J l b W 9 2 Z W R D b 2 x 1 b W 5 z M S 5 7 Q 2 9 s d W 1 u M j I s M j F 9 J n F 1 b 3 Q 7 L C Z x d W 9 0 O 1 N l Y 3 R p b 2 4 x L 1 B h Z 2 U w M D E g K D I p L 0 F 1 d G 9 S Z W 1 v d m V k Q 2 9 s d W 1 u c z E u e 0 N v b H V t b j I z L D I y f S Z x d W 9 0 O y w m c X V v d D t T Z W N 0 a W 9 u M S 9 Q Y W d l M D A x I C g y K S 9 B d X R v U m V t b 3 Z l Z E N v b H V t b n M x L n t D b 2 x 1 b W 4 y N C w y M 3 0 m c X V v d D s s J n F 1 b 3 Q 7 U 2 V j d G l v b j E v U G F n Z T A w M S A o M i k v Q X V 0 b 1 J l b W 9 2 Z W R D b 2 x 1 b W 5 z M S 5 7 Q 2 9 s d W 1 u M j U s M j R 9 J n F 1 b 3 Q 7 L C Z x d W 9 0 O 1 N l Y 3 R p b 2 4 x L 1 B h Z 2 U w M D E g K D I p L 0 F 1 d G 9 S Z W 1 v d m V k Q 2 9 s d W 1 u c z E u e 0 N v b H V t b j I 2 L D I 1 f S Z x d W 9 0 O y w m c X V v d D t T Z W N 0 a W 9 u M S 9 Q Y W d l M D A x I C g y K S 9 B d X R v U m V t b 3 Z l Z E N v b H V t b n M x L n t D b 2 x 1 b W 4 y N y w y N n 0 m c X V v d D s s J n F 1 b 3 Q 7 U 2 V j d G l v b j E v U G F n Z T A w M S A o M i k v Q X V 0 b 1 J l b W 9 2 Z W R D b 2 x 1 b W 5 z M S 5 7 Q 2 9 s d W 1 u M j g s M j d 9 J n F 1 b 3 Q 7 L C Z x d W 9 0 O 1 N l Y 3 R p b 2 4 x L 1 B h Z 2 U w M D E g K D I p L 0 F 1 d G 9 S Z W 1 v d m V k Q 2 9 s d W 1 u c z E u e 0 N v b H V t b j I 5 L D I 4 f S Z x d W 9 0 O y w m c X V v d D t T Z W N 0 a W 9 u M S 9 Q Y W d l M D A x I C g y K S 9 B d X R v U m V t b 3 Z l Z E N v b H V t b n M x L n t D b 2 x 1 b W 4 z M C w y O X 0 m c X V v d D s s J n F 1 b 3 Q 7 U 2 V j d G l v b j E v U G F n Z T A w M S A o M i k v Q X V 0 b 1 J l b W 9 2 Z W R D b 2 x 1 b W 5 z M S 5 7 Z W d f Z W p l Y 1 9 t Z W 5 z d W F s X 2 V 0 Y X B h c y 5 y Z G Y s M z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x J T I w K D I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l M j A o M i k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J T I w K D I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Q w O j E 2 L j A w O D c z M D J a I i A v P j x F b n R y e S B U e X B l P S J G a W x s Q 2 9 s d W 1 u V H l w Z X M i I F Z h b H V l P S J z Q m d Z R 0 F 3 W U d C Z 1 l H Q X d Z R E J n T U d B d 1 l E Q m d N R 0 F 3 W U R C Z 0 1 H Q X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s Y X N p Z m l j Y W N p b 2 4 g Q 2 N w I F J l Z m 9 y b W F k b y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L C Z x d W 9 0 O 0 N v b H V t b j I z J n F 1 b 3 Q 7 L C Z x d W 9 0 O 0 N v b H V t b j I 0 J n F 1 b 3 Q 7 L C Z x d W 9 0 O 0 N v b H V t b j I 1 J n F 1 b 3 Q 7 L C Z x d W 9 0 O 0 N v b H V t b j I 2 J n F 1 b 3 Q 7 L C Z x d W 9 0 O 0 N v b H V t b j I 3 J n F 1 b 3 Q 7 L C Z x d W 9 0 O 0 N v b H V t b j I 4 J n F 1 b 3 Q 7 L C Z x d W 9 0 O 2 V n X 2 V q Z W N f b W V u c 3 V h b F 9 l d G F w Y X M u c m R m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Z 2 U w M D I g K D I p L 0 F 1 d G 9 S Z W 1 v d m V k Q 2 9 s d W 1 u c z E u e 0 N v b H V t b j E s M H 0 m c X V v d D s s J n F 1 b 3 Q 7 U 2 V j d G l v b j E v U G F n Z T A w M i A o M i k v Q X V 0 b 1 J l b W 9 2 Z W R D b 2 x 1 b W 5 z M S 5 7 Q 2 9 s d W 1 u M i w x f S Z x d W 9 0 O y w m c X V v d D t T Z W N 0 a W 9 u M S 9 Q Y W d l M D A y I C g y K S 9 B d X R v U m V t b 3 Z l Z E N v b H V t b n M x L n t D b 2 x 1 b W 4 z L D J 9 J n F 1 b 3 Q 7 L C Z x d W 9 0 O 1 N l Y 3 R p b 2 4 x L 1 B h Z 2 U w M D I g K D I p L 0 F 1 d G 9 S Z W 1 v d m V k Q 2 9 s d W 1 u c z E u e 0 N v b H V t b j Q s M 3 0 m c X V v d D s s J n F 1 b 3 Q 7 U 2 V j d G l v b j E v U G F n Z T A w M i A o M i k v Q X V 0 b 1 J l b W 9 2 Z W R D b 2 x 1 b W 5 z M S 5 7 Q 2 9 s d W 1 u N S w 0 f S Z x d W 9 0 O y w m c X V v d D t T Z W N 0 a W 9 u M S 9 Q Y W d l M D A y I C g y K S 9 B d X R v U m V t b 3 Z l Z E N v b H V t b n M x L n t D b 2 x 1 b W 4 2 L D V 9 J n F 1 b 3 Q 7 L C Z x d W 9 0 O 1 N l Y 3 R p b 2 4 x L 1 B h Z 2 U w M D I g K D I p L 0 F 1 d G 9 S Z W 1 v d m V k Q 2 9 s d W 1 u c z E u e 0 N v b H V t b j c s N n 0 m c X V v d D s s J n F 1 b 3 Q 7 U 2 V j d G l v b j E v U G F n Z T A w M i A o M i k v Q X V 0 b 1 J l b W 9 2 Z W R D b 2 x 1 b W 5 z M S 5 7 Q 2 x h c 2 l m a W N h Y 2 l v b i B D Y 3 A g U m V m b 3 J t Y W R v L D d 9 J n F 1 b 3 Q 7 L C Z x d W 9 0 O 1 N l Y 3 R p b 2 4 x L 1 B h Z 2 U w M D I g K D I p L 0 F 1 d G 9 S Z W 1 v d m V k Q 2 9 s d W 1 u c z E u e 0 N v b H V t b j k s O H 0 m c X V v d D s s J n F 1 b 3 Q 7 U 2 V j d G l v b j E v U G F n Z T A w M i A o M i k v Q X V 0 b 1 J l b W 9 2 Z W R D b 2 x 1 b W 5 z M S 5 7 Q 2 9 s d W 1 u M T A s O X 0 m c X V v d D s s J n F 1 b 3 Q 7 U 2 V j d G l v b j E v U G F n Z T A w M i A o M i k v Q X V 0 b 1 J l b W 9 2 Z W R D b 2 x 1 b W 5 z M S 5 7 Q 2 9 s d W 1 u M T E s M T B 9 J n F 1 b 3 Q 7 L C Z x d W 9 0 O 1 N l Y 3 R p b 2 4 x L 1 B h Z 2 U w M D I g K D I p L 0 F 1 d G 9 S Z W 1 v d m V k Q 2 9 s d W 1 u c z E u e 0 N v b H V t b j E y L D E x f S Z x d W 9 0 O y w m c X V v d D t T Z W N 0 a W 9 u M S 9 Q Y W d l M D A y I C g y K S 9 B d X R v U m V t b 3 Z l Z E N v b H V t b n M x L n t D b 2 x 1 b W 4 x M y w x M n 0 m c X V v d D s s J n F 1 b 3 Q 7 U 2 V j d G l v b j E v U G F n Z T A w M i A o M i k v Q X V 0 b 1 J l b W 9 2 Z W R D b 2 x 1 b W 5 z M S 5 7 Q 2 9 s d W 1 u M T Q s M T N 9 J n F 1 b 3 Q 7 L C Z x d W 9 0 O 1 N l Y 3 R p b 2 4 x L 1 B h Z 2 U w M D I g K D I p L 0 F 1 d G 9 S Z W 1 v d m V k Q 2 9 s d W 1 u c z E u e 0 N v b H V t b j E 1 L D E 0 f S Z x d W 9 0 O y w m c X V v d D t T Z W N 0 a W 9 u M S 9 Q Y W d l M D A y I C g y K S 9 B d X R v U m V t b 3 Z l Z E N v b H V t b n M x L n t D b 2 x 1 b W 4 x N i w x N X 0 m c X V v d D s s J n F 1 b 3 Q 7 U 2 V j d G l v b j E v U G F n Z T A w M i A o M i k v Q X V 0 b 1 J l b W 9 2 Z W R D b 2 x 1 b W 5 z M S 5 7 Q 2 9 s d W 1 u M T c s M T Z 9 J n F 1 b 3 Q 7 L C Z x d W 9 0 O 1 N l Y 3 R p b 2 4 x L 1 B h Z 2 U w M D I g K D I p L 0 F 1 d G 9 S Z W 1 v d m V k Q 2 9 s d W 1 u c z E u e 0 N v b H V t b j E 4 L D E 3 f S Z x d W 9 0 O y w m c X V v d D t T Z W N 0 a W 9 u M S 9 Q Y W d l M D A y I C g y K S 9 B d X R v U m V t b 3 Z l Z E N v b H V t b n M x L n t D b 2 x 1 b W 4 x O S w x O H 0 m c X V v d D s s J n F 1 b 3 Q 7 U 2 V j d G l v b j E v U G F n Z T A w M i A o M i k v Q X V 0 b 1 J l b W 9 2 Z W R D b 2 x 1 b W 5 z M S 5 7 Q 2 9 s d W 1 u M j A s M T l 9 J n F 1 b 3 Q 7 L C Z x d W 9 0 O 1 N l Y 3 R p b 2 4 x L 1 B h Z 2 U w M D I g K D I p L 0 F 1 d G 9 S Z W 1 v d m V k Q 2 9 s d W 1 u c z E u e 0 N v b H V t b j I x L D I w f S Z x d W 9 0 O y w m c X V v d D t T Z W N 0 a W 9 u M S 9 Q Y W d l M D A y I C g y K S 9 B d X R v U m V t b 3 Z l Z E N v b H V t b n M x L n t D b 2 x 1 b W 4 y M i w y M X 0 m c X V v d D s s J n F 1 b 3 Q 7 U 2 V j d G l v b j E v U G F n Z T A w M i A o M i k v Q X V 0 b 1 J l b W 9 2 Z W R D b 2 x 1 b W 5 z M S 5 7 Q 2 9 s d W 1 u M j M s M j J 9 J n F 1 b 3 Q 7 L C Z x d W 9 0 O 1 N l Y 3 R p b 2 4 x L 1 B h Z 2 U w M D I g K D I p L 0 F 1 d G 9 S Z W 1 v d m V k Q 2 9 s d W 1 u c z E u e 0 N v b H V t b j I 0 L D I z f S Z x d W 9 0 O y w m c X V v d D t T Z W N 0 a W 9 u M S 9 Q Y W d l M D A y I C g y K S 9 B d X R v U m V t b 3 Z l Z E N v b H V t b n M x L n t D b 2 x 1 b W 4 y N S w y N H 0 m c X V v d D s s J n F 1 b 3 Q 7 U 2 V j d G l v b j E v U G F n Z T A w M i A o M i k v Q X V 0 b 1 J l b W 9 2 Z W R D b 2 x 1 b W 5 z M S 5 7 Q 2 9 s d W 1 u M j Y s M j V 9 J n F 1 b 3 Q 7 L C Z x d W 9 0 O 1 N l Y 3 R p b 2 4 x L 1 B h Z 2 U w M D I g K D I p L 0 F 1 d G 9 S Z W 1 v d m V k Q 2 9 s d W 1 u c z E u e 0 N v b H V t b j I 3 L D I 2 f S Z x d W 9 0 O y w m c X V v d D t T Z W N 0 a W 9 u M S 9 Q Y W d l M D A y I C g y K S 9 B d X R v U m V t b 3 Z l Z E N v b H V t b n M x L n t D b 2 x 1 b W 4 y O C w y N 3 0 m c X V v d D s s J n F 1 b 3 Q 7 U 2 V j d G l v b j E v U G F n Z T A w M i A o M i k v Q X V 0 b 1 J l b W 9 2 Z W R D b 2 x 1 b W 5 z M S 5 7 Z W d f Z W p l Y 1 9 t Z W 5 z d W F s X 2 V 0 Y X B h c y 5 y Z G Y s M j h 9 J n F 1 b 3 Q 7 X S w m c X V v d D t D b 2 x 1 b W 5 D b 3 V u d C Z x d W 9 0 O z o y O S w m c X V v d D t L Z X l D b 2 x 1 b W 5 O Y W 1 l c y Z x d W 9 0 O z p b X S w m c X V v d D t D b 2 x 1 b W 5 J Z G V u d G l 0 a W V z J n F 1 b 3 Q 7 O l s m c X V v d D t T Z W N 0 a W 9 u M S 9 Q Y W d l M D A y I C g y K S 9 B d X R v U m V t b 3 Z l Z E N v b H V t b n M x L n t D b 2 x 1 b W 4 x L D B 9 J n F 1 b 3 Q 7 L C Z x d W 9 0 O 1 N l Y 3 R p b 2 4 x L 1 B h Z 2 U w M D I g K D I p L 0 F 1 d G 9 S Z W 1 v d m V k Q 2 9 s d W 1 u c z E u e 0 N v b H V t b j I s M X 0 m c X V v d D s s J n F 1 b 3 Q 7 U 2 V j d G l v b j E v U G F n Z T A w M i A o M i k v Q X V 0 b 1 J l b W 9 2 Z W R D b 2 x 1 b W 5 z M S 5 7 Q 2 9 s d W 1 u M y w y f S Z x d W 9 0 O y w m c X V v d D t T Z W N 0 a W 9 u M S 9 Q Y W d l M D A y I C g y K S 9 B d X R v U m V t b 3 Z l Z E N v b H V t b n M x L n t D b 2 x 1 b W 4 0 L D N 9 J n F 1 b 3 Q 7 L C Z x d W 9 0 O 1 N l Y 3 R p b 2 4 x L 1 B h Z 2 U w M D I g K D I p L 0 F 1 d G 9 S Z W 1 v d m V k Q 2 9 s d W 1 u c z E u e 0 N v b H V t b j U s N H 0 m c X V v d D s s J n F 1 b 3 Q 7 U 2 V j d G l v b j E v U G F n Z T A w M i A o M i k v Q X V 0 b 1 J l b W 9 2 Z W R D b 2 x 1 b W 5 z M S 5 7 Q 2 9 s d W 1 u N i w 1 f S Z x d W 9 0 O y w m c X V v d D t T Z W N 0 a W 9 u M S 9 Q Y W d l M D A y I C g y K S 9 B d X R v U m V t b 3 Z l Z E N v b H V t b n M x L n t D b 2 x 1 b W 4 3 L D Z 9 J n F 1 b 3 Q 7 L C Z x d W 9 0 O 1 N l Y 3 R p b 2 4 x L 1 B h Z 2 U w M D I g K D I p L 0 F 1 d G 9 S Z W 1 v d m V k Q 2 9 s d W 1 u c z E u e 0 N s Y X N p Z m l j Y W N p b 2 4 g Q 2 N w I F J l Z m 9 y b W F k b y w 3 f S Z x d W 9 0 O y w m c X V v d D t T Z W N 0 a W 9 u M S 9 Q Y W d l M D A y I C g y K S 9 B d X R v U m V t b 3 Z l Z E N v b H V t b n M x L n t D b 2 x 1 b W 4 5 L D h 9 J n F 1 b 3 Q 7 L C Z x d W 9 0 O 1 N l Y 3 R p b 2 4 x L 1 B h Z 2 U w M D I g K D I p L 0 F 1 d G 9 S Z W 1 v d m V k Q 2 9 s d W 1 u c z E u e 0 N v b H V t b j E w L D l 9 J n F 1 b 3 Q 7 L C Z x d W 9 0 O 1 N l Y 3 R p b 2 4 x L 1 B h Z 2 U w M D I g K D I p L 0 F 1 d G 9 S Z W 1 v d m V k Q 2 9 s d W 1 u c z E u e 0 N v b H V t b j E x L D E w f S Z x d W 9 0 O y w m c X V v d D t T Z W N 0 a W 9 u M S 9 Q Y W d l M D A y I C g y K S 9 B d X R v U m V t b 3 Z l Z E N v b H V t b n M x L n t D b 2 x 1 b W 4 x M i w x M X 0 m c X V v d D s s J n F 1 b 3 Q 7 U 2 V j d G l v b j E v U G F n Z T A w M i A o M i k v Q X V 0 b 1 J l b W 9 2 Z W R D b 2 x 1 b W 5 z M S 5 7 Q 2 9 s d W 1 u M T M s M T J 9 J n F 1 b 3 Q 7 L C Z x d W 9 0 O 1 N l Y 3 R p b 2 4 x L 1 B h Z 2 U w M D I g K D I p L 0 F 1 d G 9 S Z W 1 v d m V k Q 2 9 s d W 1 u c z E u e 0 N v b H V t b j E 0 L D E z f S Z x d W 9 0 O y w m c X V v d D t T Z W N 0 a W 9 u M S 9 Q Y W d l M D A y I C g y K S 9 B d X R v U m V t b 3 Z l Z E N v b H V t b n M x L n t D b 2 x 1 b W 4 x N S w x N H 0 m c X V v d D s s J n F 1 b 3 Q 7 U 2 V j d G l v b j E v U G F n Z T A w M i A o M i k v Q X V 0 b 1 J l b W 9 2 Z W R D b 2 x 1 b W 5 z M S 5 7 Q 2 9 s d W 1 u M T Y s M T V 9 J n F 1 b 3 Q 7 L C Z x d W 9 0 O 1 N l Y 3 R p b 2 4 x L 1 B h Z 2 U w M D I g K D I p L 0 F 1 d G 9 S Z W 1 v d m V k Q 2 9 s d W 1 u c z E u e 0 N v b H V t b j E 3 L D E 2 f S Z x d W 9 0 O y w m c X V v d D t T Z W N 0 a W 9 u M S 9 Q Y W d l M D A y I C g y K S 9 B d X R v U m V t b 3 Z l Z E N v b H V t b n M x L n t D b 2 x 1 b W 4 x O C w x N 3 0 m c X V v d D s s J n F 1 b 3 Q 7 U 2 V j d G l v b j E v U G F n Z T A w M i A o M i k v Q X V 0 b 1 J l b W 9 2 Z W R D b 2 x 1 b W 5 z M S 5 7 Q 2 9 s d W 1 u M T k s M T h 9 J n F 1 b 3 Q 7 L C Z x d W 9 0 O 1 N l Y 3 R p b 2 4 x L 1 B h Z 2 U w M D I g K D I p L 0 F 1 d G 9 S Z W 1 v d m V k Q 2 9 s d W 1 u c z E u e 0 N v b H V t b j I w L D E 5 f S Z x d W 9 0 O y w m c X V v d D t T Z W N 0 a W 9 u M S 9 Q Y W d l M D A y I C g y K S 9 B d X R v U m V t b 3 Z l Z E N v b H V t b n M x L n t D b 2 x 1 b W 4 y M S w y M H 0 m c X V v d D s s J n F 1 b 3 Q 7 U 2 V j d G l v b j E v U G F n Z T A w M i A o M i k v Q X V 0 b 1 J l b W 9 2 Z W R D b 2 x 1 b W 5 z M S 5 7 Q 2 9 s d W 1 u M j I s M j F 9 J n F 1 b 3 Q 7 L C Z x d W 9 0 O 1 N l Y 3 R p b 2 4 x L 1 B h Z 2 U w M D I g K D I p L 0 F 1 d G 9 S Z W 1 v d m V k Q 2 9 s d W 1 u c z E u e 0 N v b H V t b j I z L D I y f S Z x d W 9 0 O y w m c X V v d D t T Z W N 0 a W 9 u M S 9 Q Y W d l M D A y I C g y K S 9 B d X R v U m V t b 3 Z l Z E N v b H V t b n M x L n t D b 2 x 1 b W 4 y N C w y M 3 0 m c X V v d D s s J n F 1 b 3 Q 7 U 2 V j d G l v b j E v U G F n Z T A w M i A o M i k v Q X V 0 b 1 J l b W 9 2 Z W R D b 2 x 1 b W 5 z M S 5 7 Q 2 9 s d W 1 u M j U s M j R 9 J n F 1 b 3 Q 7 L C Z x d W 9 0 O 1 N l Y 3 R p b 2 4 x L 1 B h Z 2 U w M D I g K D I p L 0 F 1 d G 9 S Z W 1 v d m V k Q 2 9 s d W 1 u c z E u e 0 N v b H V t b j I 2 L D I 1 f S Z x d W 9 0 O y w m c X V v d D t T Z W N 0 a W 9 u M S 9 Q Y W d l M D A y I C g y K S 9 B d X R v U m V t b 3 Z l Z E N v b H V t b n M x L n t D b 2 x 1 b W 4 y N y w y N n 0 m c X V v d D s s J n F 1 b 3 Q 7 U 2 V j d G l v b j E v U G F n Z T A w M i A o M i k v Q X V 0 b 1 J l b W 9 2 Z W R D b 2 x 1 b W 5 z M S 5 7 Q 2 9 s d W 1 u M j g s M j d 9 J n F 1 b 3 Q 7 L C Z x d W 9 0 O 1 N l Y 3 R p b 2 4 x L 1 B h Z 2 U w M D I g K D I p L 0 F 1 d G 9 S Z W 1 v d m V k Q 2 9 s d W 1 u c z E u e 2 V n X 2 V q Z W N f b W V u c 3 V h b F 9 l d G F w Y X M u c m R m L D I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J T I w K D I p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U y M C g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Q 2 9 s d W 1 u Y X M l M j B x d W l 0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a X B v J T I w Y 2 F t Y m l h Z G 8 x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K B Y G E k 7 C + N E t C Z n E s 8 z a o c A A A A A A g A A A A A A A 2 Y A A M A A A A A Q A A A A + 1 g m S / S e y Y e J N r R u f U + K H g A A A A A E g A A A o A A A A B A A A A B q P A 2 G R J 3 f R d V / X o r / Q E r M U A A A A J d i h 4 d O w Q 0 2 s T g n x k x J 6 t r R R 9 g f q J L M z / d q K + G X x v I Y y 1 L d 0 m 7 4 V z 6 J V 6 D N F C I 7 J y 7 B b 6 s L a 6 v d t f Q p 1 6 b k w b C N a q R n E A 1 o t 1 f C 7 K A q 8 B x Y F A A A A F 9 m L B P n t N l 8 v P Q J 0 c P N / M 1 g J u 9 x < / D a t a M a s h u p > 
</file>

<file path=customXml/itemProps1.xml><?xml version="1.0" encoding="utf-8"?>
<ds:datastoreItem xmlns:ds="http://schemas.openxmlformats.org/officeDocument/2006/customXml" ds:itemID="{FB2B860D-FCDC-47C9-AD6D-2F353B01B08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Plantilla Ejecucion</vt:lpstr>
      <vt:lpstr>'Plantilla Ejecucion'!Área_de_impresión</vt:lpstr>
      <vt:lpstr>'Plantilla Ejecucion'!Títulos_a_imprimir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eg_ejec_mensual_etapas_rmv2CGT97J.pdf</dc:title>
  <dc:creator>Oracle Reports</dc:creator>
  <cp:lastModifiedBy>Rafael Esteban Martinez Estrella</cp:lastModifiedBy>
  <cp:lastPrinted>2024-12-10T19:29:09Z</cp:lastPrinted>
  <dcterms:created xsi:type="dcterms:W3CDTF">2021-09-03T13:12:25Z</dcterms:created>
  <dcterms:modified xsi:type="dcterms:W3CDTF">2024-12-10T19:30:48Z</dcterms:modified>
</cp:coreProperties>
</file>