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3 Marzo/"/>
    </mc:Choice>
  </mc:AlternateContent>
  <xr:revisionPtr revIDLastSave="1852" documentId="13_ncr:1_{44BAD2CF-F451-46F7-99AA-BE0A6C4826DD}" xr6:coauthVersionLast="47" xr6:coauthVersionMax="47" xr10:uidLastSave="{2D0EC0A3-1166-4B3B-B571-8D28562C6660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Ejecucion'!$A$1:$Q$141</definedName>
    <definedName name="_xlnm.Print_Titles" localSheetId="0">'Plantilla Ejecucion'!$16:$16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2" i="1" l="1"/>
  <c r="G89" i="1"/>
  <c r="G88" i="1"/>
  <c r="G90" i="1"/>
  <c r="Q66" i="1"/>
  <c r="Q65" i="1"/>
  <c r="E67" i="1"/>
  <c r="F67" i="1"/>
  <c r="E60" i="1"/>
  <c r="F60" i="1"/>
  <c r="G67" i="1"/>
  <c r="G55" i="1"/>
  <c r="G60" i="1"/>
  <c r="G39" i="1"/>
  <c r="G38" i="1" s="1"/>
  <c r="F39" i="1"/>
  <c r="G20" i="1"/>
  <c r="F71" i="1"/>
  <c r="G71" i="1"/>
  <c r="H71" i="1"/>
  <c r="I71" i="1"/>
  <c r="J71" i="1"/>
  <c r="K71" i="1"/>
  <c r="L71" i="1"/>
  <c r="M71" i="1"/>
  <c r="N71" i="1"/>
  <c r="O71" i="1"/>
  <c r="P71" i="1"/>
  <c r="E39" i="1"/>
  <c r="F33" i="1"/>
  <c r="G33" i="1"/>
  <c r="H33" i="1"/>
  <c r="I33" i="1"/>
  <c r="J33" i="1"/>
  <c r="K33" i="1"/>
  <c r="L33" i="1"/>
  <c r="M33" i="1"/>
  <c r="N33" i="1"/>
  <c r="O33" i="1"/>
  <c r="P33" i="1"/>
  <c r="F20" i="1"/>
  <c r="E20" i="1"/>
  <c r="D50" i="1"/>
  <c r="D27" i="1"/>
  <c r="E55" i="1" l="1"/>
  <c r="F55" i="1"/>
  <c r="G19" i="1"/>
  <c r="C67" i="1"/>
  <c r="C50" i="1"/>
  <c r="Q81" i="1" l="1"/>
  <c r="Q43" i="1"/>
  <c r="C27" i="1"/>
  <c r="P90" i="1"/>
  <c r="P93" i="1"/>
  <c r="O93" i="1"/>
  <c r="O90" i="1"/>
  <c r="I90" i="1"/>
  <c r="I93" i="1"/>
  <c r="E27" i="1"/>
  <c r="K108" i="1" l="1"/>
  <c r="L108" i="1"/>
  <c r="M108" i="1"/>
  <c r="N108" i="1"/>
  <c r="O108" i="1"/>
  <c r="P108" i="1"/>
  <c r="Q29" i="1"/>
  <c r="P92" i="1"/>
  <c r="P89" i="1"/>
  <c r="O38" i="1"/>
  <c r="Q26" i="1"/>
  <c r="Q25" i="1"/>
  <c r="O92" i="1"/>
  <c r="O89" i="1"/>
  <c r="N89" i="1"/>
  <c r="P88" i="1" l="1"/>
  <c r="O88" i="1"/>
  <c r="N92" i="1" l="1"/>
  <c r="N88" i="1" s="1"/>
  <c r="L121" i="1"/>
  <c r="M121" i="1"/>
  <c r="N121" i="1"/>
  <c r="O121" i="1"/>
  <c r="P121" i="1"/>
  <c r="L115" i="1"/>
  <c r="M115" i="1"/>
  <c r="N115" i="1"/>
  <c r="O115" i="1"/>
  <c r="P115" i="1"/>
  <c r="L89" i="1"/>
  <c r="M89" i="1"/>
  <c r="L92" i="1"/>
  <c r="M92" i="1"/>
  <c r="D67" i="1"/>
  <c r="D60" i="1"/>
  <c r="D57" i="1"/>
  <c r="D33" i="1"/>
  <c r="Q22" i="1"/>
  <c r="Q23" i="1"/>
  <c r="M38" i="1"/>
  <c r="N19" i="1" l="1"/>
  <c r="L55" i="1"/>
  <c r="M19" i="1"/>
  <c r="Q24" i="1"/>
  <c r="K38" i="1"/>
  <c r="J38" i="1"/>
  <c r="N38" i="1"/>
  <c r="P38" i="1"/>
  <c r="L38" i="1"/>
  <c r="L70" i="1"/>
  <c r="M70" i="1"/>
  <c r="N70" i="1"/>
  <c r="O70" i="1"/>
  <c r="P70" i="1"/>
  <c r="K121" i="1"/>
  <c r="J118" i="1"/>
  <c r="K118" i="1"/>
  <c r="L118" i="1"/>
  <c r="L123" i="1" s="1"/>
  <c r="M118" i="1"/>
  <c r="M123" i="1" s="1"/>
  <c r="N118" i="1"/>
  <c r="N123" i="1" s="1"/>
  <c r="O118" i="1"/>
  <c r="O123" i="1" s="1"/>
  <c r="P118" i="1"/>
  <c r="P123" i="1" s="1"/>
  <c r="K115" i="1"/>
  <c r="K92" i="1"/>
  <c r="K89" i="1"/>
  <c r="Q74" i="1"/>
  <c r="K70" i="1"/>
  <c r="Q77" i="1"/>
  <c r="Q75" i="1"/>
  <c r="Q56" i="1"/>
  <c r="Q101" i="1"/>
  <c r="Q107" i="1"/>
  <c r="Q106" i="1"/>
  <c r="Q111" i="1"/>
  <c r="Q110" i="1"/>
  <c r="Q109" i="1"/>
  <c r="J108" i="1"/>
  <c r="Q122" i="1"/>
  <c r="Q121" i="1" s="1"/>
  <c r="J121" i="1"/>
  <c r="Q120" i="1"/>
  <c r="Q119" i="1"/>
  <c r="Q117" i="1"/>
  <c r="Q116" i="1"/>
  <c r="J115" i="1"/>
  <c r="J105" i="1"/>
  <c r="J100" i="1" s="1"/>
  <c r="J89" i="1"/>
  <c r="I89" i="1"/>
  <c r="L88" i="1"/>
  <c r="M88" i="1"/>
  <c r="J92" i="1"/>
  <c r="I92" i="1"/>
  <c r="J80" i="1"/>
  <c r="I80" i="1"/>
  <c r="J70" i="1"/>
  <c r="Q28" i="1"/>
  <c r="C108" i="1"/>
  <c r="D108" i="1"/>
  <c r="E108" i="1"/>
  <c r="F108" i="1"/>
  <c r="G108" i="1"/>
  <c r="H108" i="1"/>
  <c r="I108" i="1"/>
  <c r="D105" i="1"/>
  <c r="E105" i="1"/>
  <c r="F105" i="1"/>
  <c r="G105" i="1"/>
  <c r="H105" i="1"/>
  <c r="I105" i="1"/>
  <c r="K105" i="1"/>
  <c r="K100" i="1" s="1"/>
  <c r="L105" i="1"/>
  <c r="L100" i="1" s="1"/>
  <c r="M105" i="1"/>
  <c r="N105" i="1"/>
  <c r="N100" i="1" s="1"/>
  <c r="O105" i="1"/>
  <c r="O100" i="1" s="1"/>
  <c r="P105" i="1"/>
  <c r="C105" i="1"/>
  <c r="D100" i="1"/>
  <c r="E100" i="1"/>
  <c r="F100" i="1"/>
  <c r="G100" i="1"/>
  <c r="H100" i="1"/>
  <c r="I100" i="1"/>
  <c r="C100" i="1"/>
  <c r="D121" i="1"/>
  <c r="E121" i="1"/>
  <c r="F121" i="1"/>
  <c r="G121" i="1"/>
  <c r="H121" i="1"/>
  <c r="I121" i="1"/>
  <c r="D118" i="1"/>
  <c r="E118" i="1"/>
  <c r="F118" i="1"/>
  <c r="G118" i="1"/>
  <c r="H118" i="1"/>
  <c r="I118" i="1"/>
  <c r="D115" i="1"/>
  <c r="E115" i="1"/>
  <c r="F115" i="1"/>
  <c r="G115" i="1"/>
  <c r="H115" i="1"/>
  <c r="I115" i="1"/>
  <c r="C115" i="1"/>
  <c r="C121" i="1"/>
  <c r="C118" i="1"/>
  <c r="Q104" i="1"/>
  <c r="Q103" i="1"/>
  <c r="Q102" i="1"/>
  <c r="Q99" i="1"/>
  <c r="Q98" i="1"/>
  <c r="Q97" i="1"/>
  <c r="Q96" i="1"/>
  <c r="Q95" i="1"/>
  <c r="Q94" i="1"/>
  <c r="F93" i="1"/>
  <c r="F92" i="1" s="1"/>
  <c r="F91" i="1" s="1"/>
  <c r="F90" i="1" s="1"/>
  <c r="F89" i="1" s="1"/>
  <c r="F88" i="1" s="1"/>
  <c r="H93" i="1"/>
  <c r="H92" i="1" s="1"/>
  <c r="H91" i="1" s="1"/>
  <c r="H90" i="1" s="1"/>
  <c r="H89" i="1" s="1"/>
  <c r="H88" i="1" s="1"/>
  <c r="E93" i="1"/>
  <c r="E92" i="1" s="1"/>
  <c r="E91" i="1" s="1"/>
  <c r="E90" i="1" s="1"/>
  <c r="D80" i="1"/>
  <c r="E80" i="1"/>
  <c r="F80" i="1"/>
  <c r="G80" i="1"/>
  <c r="H80" i="1"/>
  <c r="K80" i="1"/>
  <c r="L80" i="1"/>
  <c r="M80" i="1"/>
  <c r="N80" i="1"/>
  <c r="O80" i="1"/>
  <c r="P80" i="1"/>
  <c r="Q82" i="1"/>
  <c r="Q83" i="1"/>
  <c r="Q84" i="1"/>
  <c r="Q85" i="1"/>
  <c r="Q86" i="1"/>
  <c r="Q87" i="1"/>
  <c r="C86" i="1"/>
  <c r="C82" i="1" s="1"/>
  <c r="Q76" i="1"/>
  <c r="Q78" i="1"/>
  <c r="Q79" i="1"/>
  <c r="Q62" i="1"/>
  <c r="Q63" i="1"/>
  <c r="Q59" i="1"/>
  <c r="Q45" i="1"/>
  <c r="Q46" i="1"/>
  <c r="Q47" i="1"/>
  <c r="Q48" i="1"/>
  <c r="Q49" i="1"/>
  <c r="Q50" i="1"/>
  <c r="Q52" i="1"/>
  <c r="Q53" i="1"/>
  <c r="Q54" i="1"/>
  <c r="Q118" i="1" l="1"/>
  <c r="Q115" i="1"/>
  <c r="Q108" i="1"/>
  <c r="K88" i="1"/>
  <c r="L19" i="1"/>
  <c r="K123" i="1"/>
  <c r="I88" i="1"/>
  <c r="J123" i="1"/>
  <c r="P100" i="1"/>
  <c r="C123" i="1"/>
  <c r="D123" i="1"/>
  <c r="Q105" i="1"/>
  <c r="J88" i="1"/>
  <c r="J55" i="1"/>
  <c r="G123" i="1"/>
  <c r="I123" i="1"/>
  <c r="H123" i="1"/>
  <c r="M100" i="1"/>
  <c r="F123" i="1"/>
  <c r="E123" i="1"/>
  <c r="Q93" i="1"/>
  <c r="Q80" i="1"/>
  <c r="Q100" i="1" l="1"/>
  <c r="Q123" i="1"/>
  <c r="Q90" i="1"/>
  <c r="C92" i="1"/>
  <c r="C87" i="1" s="1"/>
  <c r="C83" i="1" s="1"/>
  <c r="C89" i="1"/>
  <c r="D89" i="1"/>
  <c r="D92" i="1"/>
  <c r="E89" i="1"/>
  <c r="E88" i="1" s="1"/>
  <c r="I70" i="1"/>
  <c r="I38" i="1"/>
  <c r="H70" i="1"/>
  <c r="H38" i="1"/>
  <c r="G70" i="1"/>
  <c r="C88" i="1" l="1"/>
  <c r="C84" i="1" s="1"/>
  <c r="D88" i="1"/>
  <c r="C85" i="1"/>
  <c r="C81" i="1" s="1"/>
  <c r="Q89" i="1"/>
  <c r="Q92" i="1"/>
  <c r="F38" i="1"/>
  <c r="F70" i="1"/>
  <c r="Q60" i="1"/>
  <c r="H55" i="1"/>
  <c r="I55" i="1"/>
  <c r="K55" i="1"/>
  <c r="N55" i="1"/>
  <c r="O55" i="1"/>
  <c r="P55" i="1"/>
  <c r="Q67" i="1"/>
  <c r="L17" i="1" l="1"/>
  <c r="L125" i="1" s="1"/>
  <c r="M55" i="1"/>
  <c r="Q64" i="1"/>
  <c r="C80" i="1"/>
  <c r="Q88" i="1"/>
  <c r="Q27" i="1"/>
  <c r="F19" i="1"/>
  <c r="Q58" i="1"/>
  <c r="Q61" i="1"/>
  <c r="Q69" i="1"/>
  <c r="E71" i="1"/>
  <c r="E70" i="1" s="1"/>
  <c r="Q70" i="1" s="1"/>
  <c r="E38" i="1"/>
  <c r="D20" i="1"/>
  <c r="D71" i="1"/>
  <c r="D70" i="1" s="1"/>
  <c r="E33" i="1"/>
  <c r="Q33" i="1" s="1"/>
  <c r="E19" i="1"/>
  <c r="H19" i="1"/>
  <c r="H17" i="1" s="1"/>
  <c r="H125" i="1" s="1"/>
  <c r="I19" i="1"/>
  <c r="I17" i="1" s="1"/>
  <c r="I125" i="1" s="1"/>
  <c r="J19" i="1"/>
  <c r="K19" i="1"/>
  <c r="K17" i="1" s="1"/>
  <c r="K125" i="1" s="1"/>
  <c r="C71" i="1"/>
  <c r="C70" i="1" s="1"/>
  <c r="D64" i="1"/>
  <c r="D55" i="1" s="1"/>
  <c r="C64" i="1"/>
  <c r="C60" i="1"/>
  <c r="C57" i="1"/>
  <c r="C39" i="1"/>
  <c r="C38" i="1" s="1"/>
  <c r="C33" i="1"/>
  <c r="C20" i="1"/>
  <c r="C19" i="1" l="1"/>
  <c r="P19" i="1"/>
  <c r="P17" i="1" s="1"/>
  <c r="P125" i="1" s="1"/>
  <c r="O19" i="1"/>
  <c r="O17" i="1" s="1"/>
  <c r="N17" i="1"/>
  <c r="N125" i="1" s="1"/>
  <c r="Q20" i="1"/>
  <c r="M17" i="1"/>
  <c r="M125" i="1" s="1"/>
  <c r="J17" i="1"/>
  <c r="J125" i="1" s="1"/>
  <c r="F17" i="1"/>
  <c r="F125" i="1" s="1"/>
  <c r="D39" i="1"/>
  <c r="D38" i="1" s="1"/>
  <c r="D19" i="1"/>
  <c r="C55" i="1"/>
  <c r="D17" i="1" l="1"/>
  <c r="O125" i="1"/>
  <c r="E17" i="1"/>
  <c r="E125" i="1" s="1"/>
  <c r="Q19" i="1"/>
  <c r="Q21" i="1"/>
  <c r="Q38" i="1"/>
  <c r="Q41" i="1"/>
  <c r="Q39" i="1"/>
  <c r="Q40" i="1"/>
  <c r="Q42" i="1"/>
  <c r="Q44" i="1"/>
  <c r="Q71" i="1" l="1"/>
  <c r="Q73" i="1" l="1"/>
  <c r="Q72" i="1"/>
  <c r="Q36" i="1"/>
  <c r="Q34" i="1"/>
  <c r="Q35" i="1"/>
  <c r="Q37" i="1"/>
  <c r="C17" i="1" l="1"/>
  <c r="C125" i="1" s="1"/>
  <c r="D125" i="1" l="1"/>
  <c r="Q55" i="1" l="1"/>
  <c r="Q17" i="1" s="1"/>
  <c r="Q125" i="1" s="1"/>
  <c r="Q57" i="1"/>
  <c r="G17" i="1" l="1"/>
  <c r="G125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<sst xmlns="http://schemas.openxmlformats.org/spreadsheetml/2006/main" count="226" uniqueCount="226">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</sst>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7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0" fontId="9" fillId="0" borderId="0" xfId="0" applyFont="1" applyAlignment="1">
      <alignment horizontal="center" vertical="center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3" fillId="0" borderId="6" xfId="1" applyFont="1" applyFill="1" applyBorder="1" applyAlignment="1">
      <alignment horizontal="center" vertical="top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" fontId="9" fillId="0" borderId="0" xfId="0" applyNumberFormat="1" applyFont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1</xdr:row>
      <xdr:rowOff>101600</xdr:rowOff>
    </xdr:from>
    <xdr:to>
      <xdr:col>4</xdr:col>
      <xdr:colOff>727075</xdr:colOff>
      <xdr:row>10</xdr:row>
      <xdr:rowOff>4445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3981450" y="292100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40"/>
  <sheetViews>
    <sheetView showGridLines="0" tabSelected="1" zoomScaleNormal="100" workbookViewId="0">
      <selection activeCell="F27" sqref="F27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7" width="19.6640625" style="9" customWidth="1"/>
    <col min="8" max="15" width="19.6640625" style="9" hidden="1" customWidth="1"/>
    <col min="16" max="16" width="22.83203125" style="9" hidden="1" customWidth="1"/>
    <col min="17" max="17" width="20.83203125" style="9" bestFit="1" customWidth="1"/>
    <col min="18" max="18" width="18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9" ht="18.75" x14ac:dyDescent="0.2">
      <c r="A11" s="55" t="s">
        <v>88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19" x14ac:dyDescent="0.2">
      <c r="A12" s="56" t="s">
        <v>80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</row>
    <row r="13" spans="1:19" x14ac:dyDescent="0.2">
      <c r="A13" s="56" t="s">
        <v>221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</row>
    <row r="15" spans="1:19" x14ac:dyDescent="0.2">
      <c r="B15" s="5"/>
      <c r="R15" s="23"/>
    </row>
    <row r="16" spans="1:19" s="6" customFormat="1" ht="31.5" x14ac:dyDescent="0.2">
      <c r="A16" s="57" t="s">
        <v>65</v>
      </c>
      <c r="B16" s="58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  <c r="S16" s="66"/>
    </row>
    <row r="17" spans="1:20" s="17" customFormat="1" ht="15" customHeight="1" x14ac:dyDescent="0.2">
      <c r="A17" s="59" t="s">
        <v>212</v>
      </c>
      <c r="B17" s="59"/>
      <c r="C17" s="16">
        <f>+C19+C38+C55+C70+C80+C88+C100+C105+C108</f>
        <v>17723047260</v>
      </c>
      <c r="D17" s="16">
        <f t="shared" ref="D17:Q17" si="0">+D19+D38+D55+D70+D80+D88+D100+D105</f>
        <v>17723047260</v>
      </c>
      <c r="E17" s="16">
        <f t="shared" si="0"/>
        <v>1288350290.8799999</v>
      </c>
      <c r="F17" s="16">
        <f t="shared" si="0"/>
        <v>1296074234.24</v>
      </c>
      <c r="G17" s="16">
        <f t="shared" si="0"/>
        <v>1297490498.1099999</v>
      </c>
      <c r="H17" s="16">
        <f t="shared" si="0"/>
        <v>0</v>
      </c>
      <c r="I17" s="16">
        <f t="shared" si="0"/>
        <v>0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3881915023.2299995</v>
      </c>
      <c r="R17" s="26"/>
      <c r="S17" s="16"/>
      <c r="T17" s="18"/>
    </row>
    <row r="18" spans="1:20" s="27" customFormat="1" x14ac:dyDescent="0.2">
      <c r="A18" s="14">
        <v>2</v>
      </c>
      <c r="B18" s="15" t="s">
        <v>211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6"/>
      <c r="R18" s="37"/>
      <c r="S18" s="28"/>
    </row>
    <row r="19" spans="1:20" s="27" customFormat="1" x14ac:dyDescent="0.2">
      <c r="A19" s="33">
        <v>2.1</v>
      </c>
      <c r="B19" s="34" t="s">
        <v>62</v>
      </c>
      <c r="C19" s="35">
        <f>+C20+C27+C33</f>
        <v>182012875</v>
      </c>
      <c r="D19" s="35">
        <f t="shared" ref="D19:M19" si="1">+D20+D27+D33</f>
        <v>190012875</v>
      </c>
      <c r="E19" s="35">
        <f>+E20+E27+E33</f>
        <v>10038149.59</v>
      </c>
      <c r="F19" s="35">
        <f t="shared" si="1"/>
        <v>10070074.16</v>
      </c>
      <c r="G19" s="35">
        <f t="shared" ref="G19" si="2">+G20+G27+G33</f>
        <v>10261141.119999999</v>
      </c>
      <c r="H19" s="35">
        <f t="shared" si="1"/>
        <v>0</v>
      </c>
      <c r="I19" s="35">
        <f t="shared" si="1"/>
        <v>0</v>
      </c>
      <c r="J19" s="35">
        <f t="shared" si="1"/>
        <v>0</v>
      </c>
      <c r="K19" s="35">
        <f t="shared" si="1"/>
        <v>0</v>
      </c>
      <c r="L19" s="35">
        <f t="shared" si="1"/>
        <v>0</v>
      </c>
      <c r="M19" s="35">
        <f t="shared" si="1"/>
        <v>0</v>
      </c>
      <c r="N19" s="35">
        <f>+N20+N27+N33</f>
        <v>0</v>
      </c>
      <c r="O19" s="35">
        <f>+O20+O27+O33</f>
        <v>0</v>
      </c>
      <c r="P19" s="35">
        <f>+P20+P27+P33</f>
        <v>0</v>
      </c>
      <c r="Q19" s="36">
        <f>SUM(E19:P19)</f>
        <v>30369364.869999997</v>
      </c>
      <c r="S19" s="37"/>
    </row>
    <row r="20" spans="1:20" s="30" customFormat="1" x14ac:dyDescent="0.2">
      <c r="A20" s="4" t="s">
        <v>60</v>
      </c>
      <c r="B20" s="38" t="s">
        <v>61</v>
      </c>
      <c r="C20" s="39">
        <f t="shared" ref="C20:D20" si="3">SUM(C21:C26)</f>
        <v>143065703</v>
      </c>
      <c r="D20" s="39">
        <f t="shared" si="3"/>
        <v>143065703</v>
      </c>
      <c r="E20" s="39">
        <f>SUM(E21:E26)</f>
        <v>8715580.5800000001</v>
      </c>
      <c r="F20" s="39">
        <f>SUM(F21:F26)</f>
        <v>8743247.25</v>
      </c>
      <c r="G20" s="39">
        <f>SUM(G21:G26)</f>
        <v>8921386.6099999994</v>
      </c>
      <c r="H20" s="39"/>
      <c r="I20" s="39"/>
      <c r="J20" s="39"/>
      <c r="K20" s="39"/>
      <c r="L20" s="39"/>
      <c r="M20" s="39"/>
      <c r="N20" s="39"/>
      <c r="O20" s="39"/>
      <c r="P20" s="39"/>
      <c r="Q20" s="29">
        <f>SUM(E20:P20)</f>
        <v>26380214.439999998</v>
      </c>
      <c r="S20" s="40"/>
    </row>
    <row r="21" spans="1:20" s="30" customFormat="1" x14ac:dyDescent="0.2">
      <c r="A21" s="4" t="s">
        <v>13</v>
      </c>
      <c r="B21" s="38" t="s">
        <v>14</v>
      </c>
      <c r="C21" s="39">
        <v>90239725</v>
      </c>
      <c r="D21" s="39">
        <v>90239725</v>
      </c>
      <c r="E21" s="39">
        <v>6864580.5800000001</v>
      </c>
      <c r="F21" s="29">
        <v>6892247.25</v>
      </c>
      <c r="G21" s="29">
        <v>6976247.25</v>
      </c>
      <c r="H21" s="29"/>
      <c r="I21" s="29"/>
      <c r="J21" s="29"/>
      <c r="K21" s="39"/>
      <c r="L21" s="29"/>
      <c r="M21" s="29"/>
      <c r="N21" s="29"/>
      <c r="O21" s="29"/>
      <c r="P21" s="29"/>
      <c r="Q21" s="29">
        <f t="shared" ref="Q21:Q28" si="4">SUM(E21:P21)</f>
        <v>20733075.079999998</v>
      </c>
      <c r="S21" s="41"/>
    </row>
    <row r="22" spans="1:20" s="30" customFormat="1" x14ac:dyDescent="0.2">
      <c r="A22" s="4" t="s">
        <v>219</v>
      </c>
      <c r="B22" s="38" t="s">
        <v>220</v>
      </c>
      <c r="C22" s="29">
        <v>0</v>
      </c>
      <c r="D22" s="29">
        <v>151000</v>
      </c>
      <c r="E22" s="29">
        <v>37000</v>
      </c>
      <c r="F22" s="29">
        <v>37000</v>
      </c>
      <c r="G22" s="29">
        <v>37000</v>
      </c>
      <c r="H22" s="29"/>
      <c r="I22" s="29"/>
      <c r="J22" s="29"/>
      <c r="K22" s="29"/>
      <c r="L22" s="29"/>
      <c r="M22" s="29"/>
      <c r="N22" s="29"/>
      <c r="O22" s="29"/>
      <c r="P22" s="29"/>
      <c r="Q22" s="29">
        <f t="shared" si="4"/>
        <v>111000</v>
      </c>
      <c r="S22" s="41"/>
    </row>
    <row r="23" spans="1:20" s="30" customFormat="1" x14ac:dyDescent="0.2">
      <c r="A23" s="4" t="s">
        <v>15</v>
      </c>
      <c r="B23" s="4" t="s">
        <v>16</v>
      </c>
      <c r="C23" s="12">
        <v>36744000</v>
      </c>
      <c r="D23" s="12">
        <v>36593000</v>
      </c>
      <c r="E23" s="29">
        <v>1814000</v>
      </c>
      <c r="F23" s="29">
        <v>1814000</v>
      </c>
      <c r="G23" s="29">
        <v>1814000</v>
      </c>
      <c r="H23" s="29"/>
      <c r="I23" s="29"/>
      <c r="J23" s="29"/>
      <c r="K23" s="39"/>
      <c r="L23" s="29"/>
      <c r="M23" s="29"/>
      <c r="N23" s="29"/>
      <c r="O23" s="29"/>
      <c r="P23" s="29"/>
      <c r="Q23" s="29">
        <f t="shared" si="4"/>
        <v>5442000</v>
      </c>
    </row>
    <row r="24" spans="1:20" s="30" customFormat="1" x14ac:dyDescent="0.2">
      <c r="A24" s="4" t="s">
        <v>17</v>
      </c>
      <c r="B24" s="4" t="s">
        <v>18</v>
      </c>
      <c r="C24" s="12">
        <v>10581977</v>
      </c>
      <c r="D24" s="12">
        <v>10581977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>
        <f t="shared" si="4"/>
        <v>0</v>
      </c>
    </row>
    <row r="25" spans="1:20" s="30" customFormat="1" x14ac:dyDescent="0.2">
      <c r="A25" s="4" t="s">
        <v>19</v>
      </c>
      <c r="B25" s="4" t="s">
        <v>20</v>
      </c>
      <c r="C25" s="12">
        <v>2750000</v>
      </c>
      <c r="D25" s="12">
        <v>2750000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>
        <f>SUM(E25:P25)</f>
        <v>0</v>
      </c>
    </row>
    <row r="26" spans="1:20" s="30" customFormat="1" x14ac:dyDescent="0.2">
      <c r="A26" s="4" t="s">
        <v>21</v>
      </c>
      <c r="B26" s="4" t="s">
        <v>22</v>
      </c>
      <c r="C26" s="12">
        <v>2750001</v>
      </c>
      <c r="D26" s="12">
        <v>2750001</v>
      </c>
      <c r="E26" s="29">
        <v>0</v>
      </c>
      <c r="F26" s="29">
        <v>0</v>
      </c>
      <c r="G26" s="29">
        <v>94139.36</v>
      </c>
      <c r="H26" s="29"/>
      <c r="I26" s="29"/>
      <c r="J26" s="29"/>
      <c r="K26" s="29"/>
      <c r="L26" s="29"/>
      <c r="M26" s="29"/>
      <c r="N26" s="29"/>
      <c r="O26" s="29"/>
      <c r="P26" s="29"/>
      <c r="Q26" s="29">
        <f>SUM(E26:P26)</f>
        <v>94139.36</v>
      </c>
      <c r="R26" s="41"/>
    </row>
    <row r="27" spans="1:20" s="30" customFormat="1" x14ac:dyDescent="0.2">
      <c r="A27" s="4" t="s">
        <v>23</v>
      </c>
      <c r="B27" s="4" t="s">
        <v>24</v>
      </c>
      <c r="C27" s="12">
        <f>SUM(C28:C29)</f>
        <v>19371539</v>
      </c>
      <c r="D27" s="12">
        <f>SUM(D28:D30)</f>
        <v>27371539</v>
      </c>
      <c r="E27" s="12">
        <f>SUM(E28:E29)</f>
        <v>0</v>
      </c>
      <c r="F27" s="12"/>
      <c r="G27" s="12"/>
      <c r="H27" s="12"/>
      <c r="I27" s="12"/>
      <c r="J27" s="12"/>
      <c r="K27" s="12"/>
      <c r="L27" s="12"/>
      <c r="M27" s="12"/>
      <c r="N27" s="12"/>
      <c r="O27" s="45"/>
      <c r="P27" s="12"/>
      <c r="Q27" s="29">
        <f t="shared" si="4"/>
        <v>0</v>
      </c>
      <c r="R27" s="40"/>
    </row>
    <row r="28" spans="1:20" s="30" customFormat="1" x14ac:dyDescent="0.2">
      <c r="A28" s="4" t="s">
        <v>25</v>
      </c>
      <c r="B28" s="4" t="s">
        <v>26</v>
      </c>
      <c r="C28" s="12">
        <v>8789562</v>
      </c>
      <c r="D28" s="12">
        <v>8789562</v>
      </c>
      <c r="E28" s="29">
        <v>0</v>
      </c>
      <c r="F28" s="29"/>
      <c r="G28" s="29"/>
      <c r="H28" s="29"/>
      <c r="I28" s="29"/>
      <c r="J28" s="45"/>
      <c r="K28" s="45"/>
      <c r="L28" s="45"/>
      <c r="M28" s="45"/>
      <c r="N28" s="45"/>
      <c r="O28" s="45"/>
      <c r="P28" s="45"/>
      <c r="Q28" s="29">
        <f t="shared" si="4"/>
        <v>0</v>
      </c>
    </row>
    <row r="29" spans="1:20" s="30" customFormat="1" ht="30" x14ac:dyDescent="0.2">
      <c r="A29" s="4" t="s">
        <v>91</v>
      </c>
      <c r="B29" s="4" t="s">
        <v>92</v>
      </c>
      <c r="C29" s="12">
        <v>10581977</v>
      </c>
      <c r="D29" s="12">
        <v>10581977</v>
      </c>
      <c r="E29" s="29">
        <v>0</v>
      </c>
      <c r="F29" s="29"/>
      <c r="G29" s="29"/>
      <c r="H29" s="12"/>
      <c r="I29" s="12"/>
      <c r="J29" s="45"/>
      <c r="K29" s="45"/>
      <c r="L29" s="45"/>
      <c r="M29" s="45"/>
      <c r="N29" s="29"/>
      <c r="O29" s="45"/>
      <c r="P29" s="29"/>
      <c r="Q29" s="29">
        <f>SUM(E29:P29)</f>
        <v>0</v>
      </c>
    </row>
    <row r="30" spans="1:20" s="30" customFormat="1" x14ac:dyDescent="0.2">
      <c r="A30" s="4" t="s">
        <v>224</v>
      </c>
      <c r="B30" s="4" t="s">
        <v>225</v>
      </c>
      <c r="C30" s="12">
        <v>0</v>
      </c>
      <c r="D30" s="12">
        <v>8000000</v>
      </c>
      <c r="E30" s="29"/>
      <c r="F30" s="29"/>
      <c r="G30" s="29"/>
      <c r="H30" s="12"/>
      <c r="I30" s="12"/>
      <c r="J30" s="45"/>
      <c r="K30" s="45"/>
      <c r="L30" s="45"/>
      <c r="M30" s="45"/>
      <c r="N30" s="29"/>
      <c r="O30" s="45"/>
      <c r="P30" s="29"/>
      <c r="Q30" s="29"/>
    </row>
    <row r="31" spans="1:20" s="30" customFormat="1" x14ac:dyDescent="0.2">
      <c r="A31" s="4" t="s">
        <v>120</v>
      </c>
      <c r="B31" s="4" t="s">
        <v>122</v>
      </c>
      <c r="C31" s="12">
        <v>0</v>
      </c>
      <c r="D31" s="12">
        <v>0</v>
      </c>
      <c r="E31" s="12">
        <v>0</v>
      </c>
      <c r="F31" s="12"/>
      <c r="G31" s="12"/>
      <c r="H31" s="12"/>
      <c r="I31" s="12"/>
      <c r="J31" s="45"/>
      <c r="K31" s="45"/>
      <c r="L31" s="45"/>
      <c r="M31" s="45"/>
      <c r="N31" s="45"/>
      <c r="O31" s="45"/>
      <c r="P31" s="45"/>
      <c r="Q31" s="29">
        <v>0</v>
      </c>
    </row>
    <row r="32" spans="1:20" s="30" customFormat="1" x14ac:dyDescent="0.2">
      <c r="A32" s="4" t="s">
        <v>121</v>
      </c>
      <c r="B32" s="4" t="s">
        <v>123</v>
      </c>
      <c r="C32" s="12">
        <v>0</v>
      </c>
      <c r="D32" s="12">
        <v>0</v>
      </c>
      <c r="E32" s="12">
        <v>0</v>
      </c>
      <c r="F32" s="12"/>
      <c r="G32" s="12"/>
      <c r="H32" s="12"/>
      <c r="I32" s="12"/>
      <c r="J32" s="45"/>
      <c r="K32" s="45"/>
      <c r="L32" s="45"/>
      <c r="M32" s="45"/>
      <c r="N32" s="45"/>
      <c r="O32" s="45"/>
      <c r="P32" s="45"/>
      <c r="Q32" s="29">
        <v>0</v>
      </c>
    </row>
    <row r="33" spans="1:17" s="30" customFormat="1" x14ac:dyDescent="0.2">
      <c r="A33" s="4" t="s">
        <v>27</v>
      </c>
      <c r="B33" s="4" t="s">
        <v>28</v>
      </c>
      <c r="C33" s="12">
        <f>SUM(C34:C37)</f>
        <v>19575633</v>
      </c>
      <c r="D33" s="12">
        <f>SUM(D34:D37)</f>
        <v>19575633</v>
      </c>
      <c r="E33" s="12">
        <f t="shared" ref="E33:P33" si="5">SUM(E34:E37)</f>
        <v>1322569.01</v>
      </c>
      <c r="F33" s="12">
        <f t="shared" si="5"/>
        <v>1326826.9100000001</v>
      </c>
      <c r="G33" s="12">
        <f t="shared" si="5"/>
        <v>1339754.51</v>
      </c>
      <c r="H33" s="12">
        <f t="shared" si="5"/>
        <v>0</v>
      </c>
      <c r="I33" s="12">
        <f t="shared" si="5"/>
        <v>0</v>
      </c>
      <c r="J33" s="12">
        <f t="shared" si="5"/>
        <v>0</v>
      </c>
      <c r="K33" s="12">
        <f t="shared" si="5"/>
        <v>0</v>
      </c>
      <c r="L33" s="12">
        <f t="shared" si="5"/>
        <v>0</v>
      </c>
      <c r="M33" s="12">
        <f t="shared" si="5"/>
        <v>0</v>
      </c>
      <c r="N33" s="12">
        <f t="shared" si="5"/>
        <v>0</v>
      </c>
      <c r="O33" s="12">
        <f t="shared" si="5"/>
        <v>0</v>
      </c>
      <c r="P33" s="12">
        <f t="shared" si="5"/>
        <v>0</v>
      </c>
      <c r="Q33" s="29">
        <f>SUM(E33:P33)</f>
        <v>3989150.4299999997</v>
      </c>
    </row>
    <row r="34" spans="1:17" s="30" customFormat="1" x14ac:dyDescent="0.2">
      <c r="A34" s="4" t="s">
        <v>30</v>
      </c>
      <c r="B34" s="4" t="s">
        <v>29</v>
      </c>
      <c r="C34" s="12">
        <v>9003146</v>
      </c>
      <c r="D34" s="12">
        <v>9003146</v>
      </c>
      <c r="E34" s="29">
        <v>609469.02</v>
      </c>
      <c r="F34" s="29">
        <v>611430.59</v>
      </c>
      <c r="G34" s="29">
        <v>617386.18999999994</v>
      </c>
      <c r="H34" s="29"/>
      <c r="I34" s="29"/>
      <c r="J34" s="29"/>
      <c r="K34" s="29"/>
      <c r="L34" s="29"/>
      <c r="M34" s="29"/>
      <c r="N34" s="29"/>
      <c r="O34" s="29"/>
      <c r="P34" s="29"/>
      <c r="Q34" s="29">
        <f t="shared" ref="Q34:Q79" si="6">SUM(E34:P34)</f>
        <v>1838285.7999999998</v>
      </c>
    </row>
    <row r="35" spans="1:17" s="30" customFormat="1" x14ac:dyDescent="0.2">
      <c r="A35" s="4" t="s">
        <v>32</v>
      </c>
      <c r="B35" s="4" t="s">
        <v>31</v>
      </c>
      <c r="C35" s="12">
        <v>9015844</v>
      </c>
      <c r="D35" s="12">
        <v>9015844</v>
      </c>
      <c r="E35" s="29">
        <v>618806.19999999995</v>
      </c>
      <c r="F35" s="29">
        <v>620770.53</v>
      </c>
      <c r="G35" s="29">
        <v>626734.53</v>
      </c>
      <c r="H35" s="29"/>
      <c r="I35" s="29"/>
      <c r="J35" s="29"/>
      <c r="K35" s="29"/>
      <c r="L35" s="29"/>
      <c r="M35" s="29"/>
      <c r="N35" s="29"/>
      <c r="O35" s="29"/>
      <c r="P35" s="29"/>
      <c r="Q35" s="29">
        <f t="shared" si="6"/>
        <v>1866311.26</v>
      </c>
    </row>
    <row r="36" spans="1:17" s="30" customFormat="1" x14ac:dyDescent="0.2">
      <c r="A36" s="4" t="s">
        <v>34</v>
      </c>
      <c r="B36" s="4" t="s">
        <v>33</v>
      </c>
      <c r="C36" s="12">
        <v>1523805</v>
      </c>
      <c r="D36" s="12">
        <v>1523805</v>
      </c>
      <c r="E36" s="29">
        <v>92071.73</v>
      </c>
      <c r="F36" s="29">
        <v>92403.73</v>
      </c>
      <c r="G36" s="29">
        <v>93411.73</v>
      </c>
      <c r="H36" s="29"/>
      <c r="I36" s="29"/>
      <c r="J36" s="29"/>
      <c r="K36" s="29"/>
      <c r="L36" s="29"/>
      <c r="M36" s="29"/>
      <c r="N36" s="29"/>
      <c r="O36" s="29"/>
      <c r="P36" s="29"/>
      <c r="Q36" s="29">
        <f>SUM(E36:P36)</f>
        <v>277887.19</v>
      </c>
    </row>
    <row r="37" spans="1:17" s="30" customFormat="1" ht="30" x14ac:dyDescent="0.2">
      <c r="A37" s="4" t="s">
        <v>36</v>
      </c>
      <c r="B37" s="4" t="s">
        <v>35</v>
      </c>
      <c r="C37" s="12">
        <v>32838</v>
      </c>
      <c r="D37" s="12">
        <v>32838</v>
      </c>
      <c r="E37" s="29">
        <v>2222.06</v>
      </c>
      <c r="F37" s="29">
        <v>2222.06</v>
      </c>
      <c r="G37" s="29">
        <v>2222.06</v>
      </c>
      <c r="H37" s="29"/>
      <c r="I37" s="29"/>
      <c r="J37" s="29"/>
      <c r="K37" s="29"/>
      <c r="L37" s="29"/>
      <c r="M37" s="29"/>
      <c r="N37" s="29"/>
      <c r="O37" s="29"/>
      <c r="P37" s="29"/>
      <c r="Q37" s="29">
        <f t="shared" si="6"/>
        <v>6666.18</v>
      </c>
    </row>
    <row r="38" spans="1:17" s="27" customFormat="1" x14ac:dyDescent="0.2">
      <c r="A38" s="42">
        <v>2.2000000000000002</v>
      </c>
      <c r="B38" s="43" t="s">
        <v>37</v>
      </c>
      <c r="C38" s="44">
        <f>+C39+C50</f>
        <v>472555181</v>
      </c>
      <c r="D38" s="44">
        <f>+D39+D50</f>
        <v>472555181</v>
      </c>
      <c r="E38" s="44">
        <f t="shared" ref="E38:I38" si="7">+E39</f>
        <v>383273.2</v>
      </c>
      <c r="F38" s="44">
        <f t="shared" si="7"/>
        <v>567779.8899999999</v>
      </c>
      <c r="G38" s="44">
        <f>+G39</f>
        <v>646688.61</v>
      </c>
      <c r="H38" s="44">
        <f t="shared" si="7"/>
        <v>0</v>
      </c>
      <c r="I38" s="44">
        <f t="shared" si="7"/>
        <v>0</v>
      </c>
      <c r="J38" s="44">
        <f>+J39</f>
        <v>0</v>
      </c>
      <c r="K38" s="44">
        <f>+K39</f>
        <v>0</v>
      </c>
      <c r="L38" s="44">
        <f t="shared" ref="L38:P38" si="8">+L39</f>
        <v>0</v>
      </c>
      <c r="M38" s="44">
        <f>+M39</f>
        <v>0</v>
      </c>
      <c r="N38" s="44">
        <f t="shared" si="8"/>
        <v>0</v>
      </c>
      <c r="O38" s="44">
        <f>+O39</f>
        <v>0</v>
      </c>
      <c r="P38" s="44">
        <f t="shared" si="8"/>
        <v>0</v>
      </c>
      <c r="Q38" s="36">
        <f t="shared" ref="Q38:Q41" si="9">SUM(E38:P38)</f>
        <v>1597741.6999999997</v>
      </c>
    </row>
    <row r="39" spans="1:17" s="30" customFormat="1" x14ac:dyDescent="0.2">
      <c r="A39" s="4" t="s">
        <v>38</v>
      </c>
      <c r="B39" s="4" t="s">
        <v>39</v>
      </c>
      <c r="C39" s="12">
        <f t="shared" ref="C39:D39" si="10">SUM(C40:C45)</f>
        <v>7256705</v>
      </c>
      <c r="D39" s="12">
        <f t="shared" si="10"/>
        <v>7256705</v>
      </c>
      <c r="E39" s="12">
        <f>SUM(E40:E45)</f>
        <v>383273.2</v>
      </c>
      <c r="F39" s="12">
        <f>SUM(F40:F45)</f>
        <v>567779.8899999999</v>
      </c>
      <c r="G39" s="12">
        <f>SUM(G40:G45)</f>
        <v>646688.61</v>
      </c>
      <c r="H39" s="12"/>
      <c r="I39" s="12"/>
      <c r="J39" s="12"/>
      <c r="K39" s="12"/>
      <c r="L39" s="12"/>
      <c r="M39" s="12"/>
      <c r="N39" s="12"/>
      <c r="O39" s="12"/>
      <c r="P39" s="12"/>
      <c r="Q39" s="29">
        <f t="shared" si="9"/>
        <v>1597741.6999999997</v>
      </c>
    </row>
    <row r="40" spans="1:17" s="30" customFormat="1" ht="15" customHeight="1" x14ac:dyDescent="0.2">
      <c r="A40" s="4" t="s">
        <v>67</v>
      </c>
      <c r="B40" s="4" t="s">
        <v>66</v>
      </c>
      <c r="C40" s="12">
        <v>3375</v>
      </c>
      <c r="D40" s="12">
        <v>3375</v>
      </c>
      <c r="E40" s="29">
        <v>146.72999999999999</v>
      </c>
      <c r="F40" s="29">
        <v>204.43</v>
      </c>
      <c r="G40" s="29">
        <v>199.62</v>
      </c>
      <c r="H40" s="29"/>
      <c r="I40" s="29"/>
      <c r="J40" s="29"/>
      <c r="K40" s="29"/>
      <c r="L40" s="29"/>
      <c r="M40" s="29"/>
      <c r="N40" s="29"/>
      <c r="O40" s="29"/>
      <c r="P40" s="45"/>
      <c r="Q40" s="29">
        <f t="shared" si="9"/>
        <v>550.78</v>
      </c>
    </row>
    <row r="41" spans="1:17" s="30" customFormat="1" x14ac:dyDescent="0.2">
      <c r="A41" s="4" t="s">
        <v>41</v>
      </c>
      <c r="B41" s="4" t="s">
        <v>40</v>
      </c>
      <c r="C41" s="12">
        <v>2857284</v>
      </c>
      <c r="D41" s="12">
        <v>1788868.59</v>
      </c>
      <c r="E41" s="29">
        <v>114976.28</v>
      </c>
      <c r="F41" s="29">
        <v>132581.07999999999</v>
      </c>
      <c r="G41" s="29">
        <v>118790.07</v>
      </c>
      <c r="H41" s="29"/>
      <c r="I41" s="29"/>
      <c r="J41" s="29"/>
      <c r="K41" s="29"/>
      <c r="L41" s="29"/>
      <c r="M41" s="29"/>
      <c r="N41" s="29"/>
      <c r="O41" s="29"/>
      <c r="P41" s="29"/>
      <c r="Q41" s="29">
        <f t="shared" si="9"/>
        <v>366347.43</v>
      </c>
    </row>
    <row r="42" spans="1:17" s="30" customFormat="1" x14ac:dyDescent="0.2">
      <c r="A42" s="4" t="s">
        <v>43</v>
      </c>
      <c r="B42" s="4" t="s">
        <v>42</v>
      </c>
      <c r="C42" s="12">
        <v>2814176</v>
      </c>
      <c r="D42" s="12">
        <v>3353019.29</v>
      </c>
      <c r="E42" s="29">
        <v>265103.19</v>
      </c>
      <c r="F42" s="29">
        <v>314634.2</v>
      </c>
      <c r="G42" s="29">
        <v>387850.82</v>
      </c>
      <c r="H42" s="29"/>
      <c r="I42" s="29"/>
      <c r="J42" s="29"/>
      <c r="K42" s="29"/>
      <c r="L42" s="29"/>
      <c r="M42" s="29"/>
      <c r="N42" s="29"/>
      <c r="O42" s="29"/>
      <c r="P42" s="29"/>
      <c r="Q42" s="29">
        <f t="shared" ref="Q42:Q44" si="11">SUM(E42:P42)</f>
        <v>967588.21</v>
      </c>
    </row>
    <row r="43" spans="1:17" s="30" customFormat="1" x14ac:dyDescent="0.2">
      <c r="A43" s="4" t="s">
        <v>44</v>
      </c>
      <c r="B43" s="4" t="s">
        <v>45</v>
      </c>
      <c r="C43" s="12">
        <v>1487561</v>
      </c>
      <c r="D43" s="12">
        <v>2017133.12</v>
      </c>
      <c r="E43" s="29">
        <v>0</v>
      </c>
      <c r="F43" s="29">
        <v>117485.18</v>
      </c>
      <c r="G43" s="29">
        <v>137565.1</v>
      </c>
      <c r="H43" s="29"/>
      <c r="I43" s="29"/>
      <c r="J43" s="29"/>
      <c r="K43" s="29"/>
      <c r="L43" s="29"/>
      <c r="M43" s="29"/>
      <c r="N43" s="29"/>
      <c r="O43" s="29"/>
      <c r="P43" s="29"/>
      <c r="Q43" s="12">
        <f t="shared" si="11"/>
        <v>255050.28</v>
      </c>
    </row>
    <row r="44" spans="1:17" s="30" customFormat="1" x14ac:dyDescent="0.2">
      <c r="A44" s="4" t="s">
        <v>47</v>
      </c>
      <c r="B44" s="4" t="s">
        <v>46</v>
      </c>
      <c r="C44" s="12">
        <v>56249</v>
      </c>
      <c r="D44" s="12">
        <v>56249</v>
      </c>
      <c r="E44" s="29">
        <v>0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12">
        <f t="shared" si="11"/>
        <v>0</v>
      </c>
    </row>
    <row r="45" spans="1:17" s="30" customFormat="1" x14ac:dyDescent="0.2">
      <c r="A45" s="4" t="s">
        <v>49</v>
      </c>
      <c r="B45" s="13" t="s">
        <v>48</v>
      </c>
      <c r="C45" s="12">
        <v>38060</v>
      </c>
      <c r="D45" s="12">
        <v>38060</v>
      </c>
      <c r="E45" s="29">
        <v>3047</v>
      </c>
      <c r="F45" s="29">
        <v>2875</v>
      </c>
      <c r="G45" s="29">
        <v>2283</v>
      </c>
      <c r="H45" s="29"/>
      <c r="I45" s="29"/>
      <c r="J45" s="29"/>
      <c r="K45" s="29"/>
      <c r="L45" s="29"/>
      <c r="M45" s="29"/>
      <c r="N45" s="29"/>
      <c r="O45" s="29"/>
      <c r="P45" s="29"/>
      <c r="Q45" s="29">
        <f>SUM(E45:P45)</f>
        <v>8205</v>
      </c>
    </row>
    <row r="46" spans="1:17" s="30" customFormat="1" ht="30" x14ac:dyDescent="0.2">
      <c r="A46" s="4" t="s">
        <v>124</v>
      </c>
      <c r="B46" s="4" t="s">
        <v>132</v>
      </c>
      <c r="C46" s="12">
        <v>0</v>
      </c>
      <c r="D46" s="12">
        <v>0</v>
      </c>
      <c r="E46" s="12">
        <v>0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>
        <f t="shared" ref="Q46:Q55" si="12">SUM(E46:P46)</f>
        <v>0</v>
      </c>
    </row>
    <row r="47" spans="1:17" s="30" customFormat="1" x14ac:dyDescent="0.2">
      <c r="A47" s="4" t="s">
        <v>125</v>
      </c>
      <c r="B47" s="4" t="s">
        <v>133</v>
      </c>
      <c r="C47" s="12">
        <v>0</v>
      </c>
      <c r="D47" s="12">
        <v>0</v>
      </c>
      <c r="E47" s="12">
        <v>0</v>
      </c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>
        <f t="shared" si="12"/>
        <v>0</v>
      </c>
    </row>
    <row r="48" spans="1:17" s="30" customFormat="1" x14ac:dyDescent="0.2">
      <c r="A48" s="4" t="s">
        <v>126</v>
      </c>
      <c r="B48" s="4" t="s">
        <v>134</v>
      </c>
      <c r="C48" s="12">
        <v>0</v>
      </c>
      <c r="D48" s="12">
        <v>0</v>
      </c>
      <c r="E48" s="12">
        <v>0</v>
      </c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>
        <f t="shared" si="12"/>
        <v>0</v>
      </c>
    </row>
    <row r="49" spans="1:17" s="30" customFormat="1" x14ac:dyDescent="0.2">
      <c r="A49" s="4" t="s">
        <v>127</v>
      </c>
      <c r="B49" s="4" t="s">
        <v>135</v>
      </c>
      <c r="C49" s="12">
        <v>0</v>
      </c>
      <c r="D49" s="12">
        <v>0</v>
      </c>
      <c r="E49" s="12">
        <v>0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>
        <f t="shared" si="12"/>
        <v>0</v>
      </c>
    </row>
    <row r="50" spans="1:17" s="30" customFormat="1" x14ac:dyDescent="0.2">
      <c r="A50" s="4" t="s">
        <v>128</v>
      </c>
      <c r="B50" s="4" t="s">
        <v>136</v>
      </c>
      <c r="C50" s="12">
        <f>+C51</f>
        <v>465298476</v>
      </c>
      <c r="D50" s="12">
        <f>+D51</f>
        <v>465298476</v>
      </c>
      <c r="E50" s="12">
        <v>0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>
        <f t="shared" si="12"/>
        <v>0</v>
      </c>
    </row>
    <row r="51" spans="1:17" s="30" customFormat="1" x14ac:dyDescent="0.2">
      <c r="A51" s="4" t="s">
        <v>222</v>
      </c>
      <c r="B51" s="4" t="s">
        <v>223</v>
      </c>
      <c r="C51" s="12">
        <v>465298476</v>
      </c>
      <c r="D51" s="12">
        <v>465298476</v>
      </c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</row>
    <row r="52" spans="1:17" s="30" customFormat="1" ht="45" x14ac:dyDescent="0.2">
      <c r="A52" s="4" t="s">
        <v>129</v>
      </c>
      <c r="B52" s="4" t="s">
        <v>137</v>
      </c>
      <c r="C52" s="12">
        <v>0</v>
      </c>
      <c r="D52" s="12">
        <v>0</v>
      </c>
      <c r="E52" s="12">
        <v>0</v>
      </c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>
        <f t="shared" si="12"/>
        <v>0</v>
      </c>
    </row>
    <row r="53" spans="1:17" s="30" customFormat="1" ht="30" x14ac:dyDescent="0.2">
      <c r="A53" s="4" t="s">
        <v>130</v>
      </c>
      <c r="B53" s="4" t="s">
        <v>138</v>
      </c>
      <c r="C53" s="12">
        <v>0</v>
      </c>
      <c r="D53" s="12">
        <v>0</v>
      </c>
      <c r="E53" s="12">
        <v>0</v>
      </c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>
        <f t="shared" si="12"/>
        <v>0</v>
      </c>
    </row>
    <row r="54" spans="1:17" s="30" customFormat="1" x14ac:dyDescent="0.2">
      <c r="A54" s="4" t="s">
        <v>131</v>
      </c>
      <c r="B54" s="4" t="s">
        <v>139</v>
      </c>
      <c r="C54" s="12">
        <v>0</v>
      </c>
      <c r="D54" s="12">
        <v>0</v>
      </c>
      <c r="E54" s="12">
        <v>0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>
        <f t="shared" si="12"/>
        <v>0</v>
      </c>
    </row>
    <row r="55" spans="1:17" s="27" customFormat="1" x14ac:dyDescent="0.2">
      <c r="A55" s="42">
        <v>2.2999999999999998</v>
      </c>
      <c r="B55" s="43" t="s">
        <v>50</v>
      </c>
      <c r="C55" s="44">
        <f>+C64+C60+C67+C57</f>
        <v>16535000</v>
      </c>
      <c r="D55" s="44">
        <f>+D64+D60+D67+D57</f>
        <v>12256000</v>
      </c>
      <c r="E55" s="44">
        <f t="shared" ref="E55:F55" si="13">+E56+E57+E59+E63+E64+E66+E67+E60</f>
        <v>0</v>
      </c>
      <c r="F55" s="44">
        <f t="shared" si="13"/>
        <v>0</v>
      </c>
      <c r="G55" s="44">
        <f>+G56+G57+G59+G63+G64+G66+G67+G60</f>
        <v>481459.5</v>
      </c>
      <c r="H55" s="44">
        <f t="shared" ref="E55:P55" si="14">+H64+H60+H67+H57</f>
        <v>0</v>
      </c>
      <c r="I55" s="44">
        <f>+I64+I60+I67+I57</f>
        <v>0</v>
      </c>
      <c r="J55" s="44">
        <f>+J64+J60+J67+J57</f>
        <v>0</v>
      </c>
      <c r="K55" s="44">
        <f>+K64+K60+K67+K57</f>
        <v>0</v>
      </c>
      <c r="L55" s="44">
        <f>+L64+L60+L67+L57</f>
        <v>0</v>
      </c>
      <c r="M55" s="44">
        <f t="shared" si="14"/>
        <v>0</v>
      </c>
      <c r="N55" s="44">
        <f>+N64+N60+N67+N57</f>
        <v>0</v>
      </c>
      <c r="O55" s="44">
        <f t="shared" si="14"/>
        <v>0</v>
      </c>
      <c r="P55" s="44">
        <f t="shared" si="14"/>
        <v>0</v>
      </c>
      <c r="Q55" s="36">
        <f t="shared" si="12"/>
        <v>481459.5</v>
      </c>
    </row>
    <row r="56" spans="1:17" s="30" customFormat="1" ht="30" x14ac:dyDescent="0.2">
      <c r="A56" s="4" t="s">
        <v>140</v>
      </c>
      <c r="B56" s="4" t="s">
        <v>141</v>
      </c>
      <c r="C56" s="12">
        <v>0</v>
      </c>
      <c r="D56" s="12">
        <v>0</v>
      </c>
      <c r="E56" s="29">
        <v>0</v>
      </c>
      <c r="F56" s="29">
        <v>0</v>
      </c>
      <c r="G56" s="29">
        <v>0</v>
      </c>
      <c r="H56" s="29"/>
      <c r="I56" s="29"/>
      <c r="J56" s="29"/>
      <c r="K56" s="12"/>
      <c r="L56" s="12"/>
      <c r="M56" s="12"/>
      <c r="N56" s="12"/>
      <c r="O56" s="12"/>
      <c r="P56" s="12"/>
      <c r="Q56" s="12">
        <f>SUM(E56:P56)</f>
        <v>0</v>
      </c>
    </row>
    <row r="57" spans="1:17" s="30" customFormat="1" x14ac:dyDescent="0.2">
      <c r="A57" s="4" t="s">
        <v>69</v>
      </c>
      <c r="B57" s="4" t="s">
        <v>68</v>
      </c>
      <c r="C57" s="12">
        <f>+C58</f>
        <v>900000</v>
      </c>
      <c r="D57" s="12">
        <f>+D58</f>
        <v>22000</v>
      </c>
      <c r="E57" s="29">
        <v>0</v>
      </c>
      <c r="F57" s="29">
        <v>0</v>
      </c>
      <c r="G57" s="29">
        <v>0</v>
      </c>
      <c r="H57" s="29"/>
      <c r="I57" s="29"/>
      <c r="J57" s="12"/>
      <c r="K57" s="12"/>
      <c r="L57" s="12"/>
      <c r="M57" s="12"/>
      <c r="N57" s="12"/>
      <c r="O57" s="12"/>
      <c r="P57" s="29"/>
      <c r="Q57" s="29">
        <f>SUM(E57:P57)</f>
        <v>0</v>
      </c>
    </row>
    <row r="58" spans="1:17" s="30" customFormat="1" x14ac:dyDescent="0.2">
      <c r="A58" s="4" t="s">
        <v>71</v>
      </c>
      <c r="B58" s="4" t="s">
        <v>70</v>
      </c>
      <c r="C58" s="12">
        <v>900000</v>
      </c>
      <c r="D58" s="12">
        <v>22000</v>
      </c>
      <c r="E58" s="29">
        <v>0</v>
      </c>
      <c r="F58" s="29"/>
      <c r="G58" s="29"/>
      <c r="H58" s="29"/>
      <c r="I58" s="29"/>
      <c r="J58" s="12"/>
      <c r="K58" s="12"/>
      <c r="L58" s="12"/>
      <c r="M58" s="12"/>
      <c r="N58" s="29"/>
      <c r="O58" s="29"/>
      <c r="P58" s="29"/>
      <c r="Q58" s="29">
        <f t="shared" ref="Q58:Q69" si="15">SUM(E58:P58)</f>
        <v>0</v>
      </c>
    </row>
    <row r="59" spans="1:17" s="30" customFormat="1" ht="30" x14ac:dyDescent="0.2">
      <c r="A59" s="4" t="s">
        <v>142</v>
      </c>
      <c r="B59" s="4" t="s">
        <v>143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/>
      <c r="I59" s="12"/>
      <c r="J59" s="12"/>
      <c r="K59" s="12"/>
      <c r="L59" s="12"/>
      <c r="M59" s="12"/>
      <c r="N59" s="12"/>
      <c r="O59" s="12"/>
      <c r="P59" s="12"/>
      <c r="Q59" s="12">
        <f t="shared" si="15"/>
        <v>0</v>
      </c>
    </row>
    <row r="60" spans="1:17" s="30" customFormat="1" x14ac:dyDescent="0.2">
      <c r="A60" s="4" t="s">
        <v>73</v>
      </c>
      <c r="B60" s="4" t="s">
        <v>72</v>
      </c>
      <c r="C60" s="12">
        <f>+C61</f>
        <v>2000000</v>
      </c>
      <c r="D60" s="12">
        <f>+D61</f>
        <v>656000</v>
      </c>
      <c r="E60" s="12">
        <f t="shared" ref="E60:F60" si="16">SUM(E61)</f>
        <v>0</v>
      </c>
      <c r="F60" s="12">
        <f t="shared" si="16"/>
        <v>0</v>
      </c>
      <c r="G60" s="12">
        <f>SUM(G61)</f>
        <v>361748.5</v>
      </c>
      <c r="H60" s="12"/>
      <c r="I60" s="29"/>
      <c r="J60" s="12"/>
      <c r="K60" s="12"/>
      <c r="L60" s="12"/>
      <c r="M60" s="12"/>
      <c r="N60" s="12"/>
      <c r="O60" s="12"/>
      <c r="P60" s="12"/>
      <c r="Q60" s="29">
        <f>SUM(E60:P60)</f>
        <v>361748.5</v>
      </c>
    </row>
    <row r="61" spans="1:17" s="30" customFormat="1" x14ac:dyDescent="0.2">
      <c r="A61" s="4" t="s">
        <v>75</v>
      </c>
      <c r="B61" s="4" t="s">
        <v>74</v>
      </c>
      <c r="C61" s="12">
        <v>2000000</v>
      </c>
      <c r="D61" s="12">
        <v>656000</v>
      </c>
      <c r="E61" s="29">
        <v>0</v>
      </c>
      <c r="F61" s="29">
        <v>0</v>
      </c>
      <c r="G61" s="29">
        <v>361748.5</v>
      </c>
      <c r="H61" s="29"/>
      <c r="I61" s="29"/>
      <c r="J61" s="12"/>
      <c r="K61" s="12"/>
      <c r="L61" s="12"/>
      <c r="M61" s="12"/>
      <c r="N61" s="12"/>
      <c r="O61" s="12"/>
      <c r="P61" s="29"/>
      <c r="Q61" s="29">
        <f t="shared" si="15"/>
        <v>361748.5</v>
      </c>
    </row>
    <row r="62" spans="1:17" s="30" customFormat="1" x14ac:dyDescent="0.2">
      <c r="A62" s="4" t="s">
        <v>144</v>
      </c>
      <c r="B62" s="4" t="s">
        <v>146</v>
      </c>
      <c r="C62" s="12">
        <v>0</v>
      </c>
      <c r="D62" s="12">
        <v>0</v>
      </c>
      <c r="E62" s="12">
        <v>0</v>
      </c>
      <c r="F62" s="12"/>
      <c r="G62" s="12">
        <v>0</v>
      </c>
      <c r="H62" s="12"/>
      <c r="I62" s="12"/>
      <c r="J62" s="12"/>
      <c r="K62" s="12"/>
      <c r="L62" s="12"/>
      <c r="M62" s="12"/>
      <c r="N62" s="12"/>
      <c r="O62" s="12"/>
      <c r="P62" s="12"/>
      <c r="Q62" s="12">
        <f>SUM(E62:P62)</f>
        <v>0</v>
      </c>
    </row>
    <row r="63" spans="1:17" s="30" customFormat="1" ht="30" x14ac:dyDescent="0.2">
      <c r="A63" s="4" t="s">
        <v>145</v>
      </c>
      <c r="B63" s="4" t="s">
        <v>147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/>
      <c r="I63" s="12"/>
      <c r="J63" s="12"/>
      <c r="K63" s="12"/>
      <c r="L63" s="12"/>
      <c r="M63" s="12"/>
      <c r="N63" s="12"/>
      <c r="O63" s="12"/>
      <c r="P63" s="12"/>
      <c r="Q63" s="12">
        <f t="shared" si="15"/>
        <v>0</v>
      </c>
    </row>
    <row r="64" spans="1:17" s="30" customFormat="1" ht="30" x14ac:dyDescent="0.2">
      <c r="A64" s="4" t="s">
        <v>51</v>
      </c>
      <c r="B64" s="4" t="s">
        <v>52</v>
      </c>
      <c r="C64" s="12">
        <f>+C65</f>
        <v>9300000</v>
      </c>
      <c r="D64" s="12">
        <f>+D65</f>
        <v>9300000</v>
      </c>
      <c r="E64" s="12">
        <v>0</v>
      </c>
      <c r="F64" s="12">
        <v>0</v>
      </c>
      <c r="G64" s="12">
        <v>0</v>
      </c>
      <c r="H64" s="12"/>
      <c r="I64" s="12"/>
      <c r="J64" s="12"/>
      <c r="K64" s="12"/>
      <c r="L64" s="12"/>
      <c r="M64" s="12"/>
      <c r="N64" s="12"/>
      <c r="O64" s="12"/>
      <c r="P64" s="12"/>
      <c r="Q64" s="29">
        <f>SUM(E64:P64)</f>
        <v>0</v>
      </c>
    </row>
    <row r="65" spans="1:18" s="30" customFormat="1" x14ac:dyDescent="0.2">
      <c r="A65" s="4" t="s">
        <v>53</v>
      </c>
      <c r="B65" s="4" t="s">
        <v>54</v>
      </c>
      <c r="C65" s="12">
        <v>9300000</v>
      </c>
      <c r="D65" s="12">
        <v>9300000</v>
      </c>
      <c r="E65" s="29">
        <v>0</v>
      </c>
      <c r="F65" s="29">
        <v>0</v>
      </c>
      <c r="G65" s="45"/>
      <c r="H65" s="29"/>
      <c r="I65" s="29"/>
      <c r="J65" s="29"/>
      <c r="K65" s="29"/>
      <c r="L65" s="29"/>
      <c r="M65" s="29"/>
      <c r="N65" s="29"/>
      <c r="O65" s="29"/>
      <c r="P65" s="29"/>
      <c r="Q65" s="29">
        <f>SUM(E65:P65)</f>
        <v>0</v>
      </c>
    </row>
    <row r="66" spans="1:18" s="30" customFormat="1" ht="45" x14ac:dyDescent="0.2">
      <c r="A66" s="4" t="s">
        <v>148</v>
      </c>
      <c r="B66" s="4" t="s">
        <v>149</v>
      </c>
      <c r="C66" s="12">
        <v>0</v>
      </c>
      <c r="D66" s="12">
        <v>0</v>
      </c>
      <c r="E66" s="29">
        <v>0</v>
      </c>
      <c r="F66" s="29">
        <v>0</v>
      </c>
      <c r="G66" s="45">
        <v>0</v>
      </c>
      <c r="H66" s="29"/>
      <c r="I66" s="29"/>
      <c r="J66" s="29"/>
      <c r="K66" s="29"/>
      <c r="L66" s="29"/>
      <c r="M66" s="29"/>
      <c r="N66" s="12"/>
      <c r="O66" s="12"/>
      <c r="P66" s="12"/>
      <c r="Q66" s="12">
        <f>SUM(E66:P66)</f>
        <v>0</v>
      </c>
      <c r="R66" s="31"/>
    </row>
    <row r="67" spans="1:18" s="30" customFormat="1" x14ac:dyDescent="0.2">
      <c r="A67" s="4" t="s">
        <v>76</v>
      </c>
      <c r="B67" s="4" t="s">
        <v>77</v>
      </c>
      <c r="C67" s="12">
        <f>SUM(C68:C69)</f>
        <v>4335000</v>
      </c>
      <c r="D67" s="12">
        <f>SUM(D68:D69)</f>
        <v>2278000</v>
      </c>
      <c r="E67" s="50">
        <f t="shared" ref="E67:F67" si="17">SUM(E68:E69)</f>
        <v>0</v>
      </c>
      <c r="F67" s="50">
        <f t="shared" si="17"/>
        <v>0</v>
      </c>
      <c r="G67" s="50">
        <f>SUM(G68:G69)</f>
        <v>119711</v>
      </c>
      <c r="H67" s="12"/>
      <c r="I67" s="12"/>
      <c r="J67" s="12"/>
      <c r="K67" s="12"/>
      <c r="L67" s="12"/>
      <c r="M67" s="12"/>
      <c r="N67" s="12"/>
      <c r="O67" s="12"/>
      <c r="P67" s="12"/>
      <c r="Q67" s="29">
        <f>SUM(E67:P67)</f>
        <v>119711</v>
      </c>
    </row>
    <row r="68" spans="1:18" s="30" customFormat="1" x14ac:dyDescent="0.2">
      <c r="A68" s="4" t="s">
        <v>93</v>
      </c>
      <c r="B68" s="4" t="s">
        <v>94</v>
      </c>
      <c r="C68" s="12">
        <v>660000</v>
      </c>
      <c r="D68" s="12">
        <v>660000</v>
      </c>
      <c r="E68" s="29">
        <v>0</v>
      </c>
      <c r="F68" s="45">
        <v>0</v>
      </c>
      <c r="G68" s="45"/>
      <c r="H68" s="29"/>
      <c r="I68" s="29"/>
      <c r="J68" s="29"/>
      <c r="K68" s="29"/>
      <c r="L68" s="29"/>
      <c r="M68" s="29"/>
      <c r="N68" s="29"/>
      <c r="O68" s="29"/>
      <c r="P68" s="29"/>
      <c r="Q68" s="29">
        <v>0</v>
      </c>
    </row>
    <row r="69" spans="1:18" s="30" customFormat="1" ht="30" x14ac:dyDescent="0.2">
      <c r="A69" s="4" t="s">
        <v>79</v>
      </c>
      <c r="B69" s="4" t="s">
        <v>78</v>
      </c>
      <c r="C69" s="12">
        <v>3675000</v>
      </c>
      <c r="D69" s="12">
        <v>1618000</v>
      </c>
      <c r="E69" s="29">
        <v>0</v>
      </c>
      <c r="F69" s="45">
        <v>0</v>
      </c>
      <c r="G69" s="29">
        <v>119711</v>
      </c>
      <c r="H69" s="29"/>
      <c r="I69" s="29"/>
      <c r="J69" s="29"/>
      <c r="K69" s="29"/>
      <c r="L69" s="29"/>
      <c r="M69" s="29"/>
      <c r="N69" s="29"/>
      <c r="O69" s="29"/>
      <c r="P69" s="29"/>
      <c r="Q69" s="29">
        <f t="shared" si="15"/>
        <v>119711</v>
      </c>
    </row>
    <row r="70" spans="1:18" s="27" customFormat="1" x14ac:dyDescent="0.2">
      <c r="A70" s="42">
        <v>2.4</v>
      </c>
      <c r="B70" s="43" t="s">
        <v>55</v>
      </c>
      <c r="C70" s="44">
        <f>+C71+C74+C75+C76+C77+C78+C79</f>
        <v>17051944204</v>
      </c>
      <c r="D70" s="44">
        <f>+D71+D74+D75+D76+D77+D78+D79</f>
        <v>17043944204</v>
      </c>
      <c r="E70" s="44">
        <f t="shared" ref="E70:I70" si="18">+E71+E74+E75+E76+E77+E78+E79</f>
        <v>1277928868.0899999</v>
      </c>
      <c r="F70" s="44">
        <f t="shared" si="18"/>
        <v>1285436380.1900001</v>
      </c>
      <c r="G70" s="44">
        <f t="shared" si="18"/>
        <v>1285896927.28</v>
      </c>
      <c r="H70" s="44">
        <f t="shared" si="18"/>
        <v>0</v>
      </c>
      <c r="I70" s="44">
        <f t="shared" si="18"/>
        <v>0</v>
      </c>
      <c r="J70" s="44">
        <f>+J71+J74+J75+J76+J77+J78+J79</f>
        <v>0</v>
      </c>
      <c r="K70" s="44">
        <f>+K71+K74+K75+K76+K77+K78+K79</f>
        <v>0</v>
      </c>
      <c r="L70" s="44">
        <f t="shared" ref="L70:P70" si="19">+L71+L74+L75+L76+L77+L78+L79</f>
        <v>0</v>
      </c>
      <c r="M70" s="44">
        <f t="shared" si="19"/>
        <v>0</v>
      </c>
      <c r="N70" s="44">
        <f t="shared" si="19"/>
        <v>0</v>
      </c>
      <c r="O70" s="44">
        <f t="shared" si="19"/>
        <v>0</v>
      </c>
      <c r="P70" s="44">
        <f t="shared" si="19"/>
        <v>0</v>
      </c>
      <c r="Q70" s="36">
        <f>SUM(E70:P70)</f>
        <v>3849262175.5599995</v>
      </c>
      <c r="R70" s="28"/>
    </row>
    <row r="71" spans="1:18" s="30" customFormat="1" ht="30" x14ac:dyDescent="0.2">
      <c r="A71" s="4" t="s">
        <v>56</v>
      </c>
      <c r="B71" s="4" t="s">
        <v>57</v>
      </c>
      <c r="C71" s="12">
        <f t="shared" ref="C71:P71" si="20">SUM(C72:C73)</f>
        <v>17051944204</v>
      </c>
      <c r="D71" s="12">
        <f t="shared" si="20"/>
        <v>17043944204</v>
      </c>
      <c r="E71" s="12">
        <f t="shared" si="20"/>
        <v>1277928868.0899999</v>
      </c>
      <c r="F71" s="12">
        <f t="shared" si="20"/>
        <v>1285436380.1900001</v>
      </c>
      <c r="G71" s="12">
        <f t="shared" si="20"/>
        <v>1285896927.28</v>
      </c>
      <c r="H71" s="12">
        <f t="shared" si="20"/>
        <v>0</v>
      </c>
      <c r="I71" s="12">
        <f t="shared" si="20"/>
        <v>0</v>
      </c>
      <c r="J71" s="12">
        <f t="shared" si="20"/>
        <v>0</v>
      </c>
      <c r="K71" s="12">
        <f t="shared" si="20"/>
        <v>0</v>
      </c>
      <c r="L71" s="12">
        <f t="shared" si="20"/>
        <v>0</v>
      </c>
      <c r="M71" s="12">
        <f t="shared" si="20"/>
        <v>0</v>
      </c>
      <c r="N71" s="12">
        <f t="shared" si="20"/>
        <v>0</v>
      </c>
      <c r="O71" s="12">
        <f t="shared" si="20"/>
        <v>0</v>
      </c>
      <c r="P71" s="12">
        <f t="shared" si="20"/>
        <v>0</v>
      </c>
      <c r="Q71" s="29">
        <f>SUM(E71:P71)</f>
        <v>3849262175.5599995</v>
      </c>
    </row>
    <row r="72" spans="1:18" s="30" customFormat="1" x14ac:dyDescent="0.2">
      <c r="A72" s="4" t="s">
        <v>89</v>
      </c>
      <c r="B72" s="4" t="s">
        <v>90</v>
      </c>
      <c r="C72" s="12">
        <v>91588114</v>
      </c>
      <c r="D72" s="12">
        <v>91588114</v>
      </c>
      <c r="E72" s="29">
        <v>6940255.5599999996</v>
      </c>
      <c r="F72" s="29">
        <v>7307699.0300000003</v>
      </c>
      <c r="G72" s="29">
        <v>7301533.21</v>
      </c>
      <c r="H72" s="29"/>
      <c r="I72" s="29"/>
      <c r="J72" s="29"/>
      <c r="K72" s="29"/>
      <c r="L72" s="29"/>
      <c r="M72" s="29"/>
      <c r="N72" s="29"/>
      <c r="O72" s="29"/>
      <c r="P72" s="29"/>
      <c r="Q72" s="29">
        <f t="shared" si="6"/>
        <v>21549487.800000001</v>
      </c>
    </row>
    <row r="73" spans="1:18" s="30" customFormat="1" x14ac:dyDescent="0.2">
      <c r="A73" s="4" t="s">
        <v>58</v>
      </c>
      <c r="B73" s="4" t="s">
        <v>59</v>
      </c>
      <c r="C73" s="12">
        <v>16960356090</v>
      </c>
      <c r="D73" s="12">
        <v>16952356090</v>
      </c>
      <c r="E73" s="29">
        <v>1270988612.53</v>
      </c>
      <c r="F73" s="29">
        <v>1278128681.1600001</v>
      </c>
      <c r="G73" s="29">
        <v>1278595394.0699999</v>
      </c>
      <c r="H73" s="29"/>
      <c r="I73" s="29"/>
      <c r="J73" s="29"/>
      <c r="K73" s="29"/>
      <c r="L73" s="29"/>
      <c r="M73" s="29"/>
      <c r="N73" s="29"/>
      <c r="O73" s="29"/>
      <c r="P73" s="29"/>
      <c r="Q73" s="29">
        <f t="shared" si="6"/>
        <v>3827712687.7600002</v>
      </c>
    </row>
    <row r="74" spans="1:18" s="30" customFormat="1" ht="30" x14ac:dyDescent="0.2">
      <c r="A74" s="4" t="s">
        <v>150</v>
      </c>
      <c r="B74" s="4" t="s">
        <v>156</v>
      </c>
      <c r="C74" s="12">
        <v>0</v>
      </c>
      <c r="D74" s="12">
        <v>0</v>
      </c>
      <c r="E74" s="12">
        <v>0</v>
      </c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>
        <f>SUM(E74:P74)</f>
        <v>0</v>
      </c>
    </row>
    <row r="75" spans="1:18" s="30" customFormat="1" ht="30" x14ac:dyDescent="0.2">
      <c r="A75" s="4" t="s">
        <v>151</v>
      </c>
      <c r="B75" s="4" t="s">
        <v>157</v>
      </c>
      <c r="C75" s="12">
        <v>0</v>
      </c>
      <c r="D75" s="12">
        <v>0</v>
      </c>
      <c r="E75" s="12">
        <v>0</v>
      </c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>
        <f>SUM(E75:P75)</f>
        <v>0</v>
      </c>
    </row>
    <row r="76" spans="1:18" s="30" customFormat="1" ht="30" x14ac:dyDescent="0.2">
      <c r="A76" s="4" t="s">
        <v>152</v>
      </c>
      <c r="B76" s="4" t="s">
        <v>158</v>
      </c>
      <c r="C76" s="12">
        <v>0</v>
      </c>
      <c r="D76" s="12">
        <v>0</v>
      </c>
      <c r="E76" s="12">
        <v>0</v>
      </c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>
        <f t="shared" si="6"/>
        <v>0</v>
      </c>
    </row>
    <row r="77" spans="1:18" s="30" customFormat="1" ht="30" x14ac:dyDescent="0.2">
      <c r="A77" s="4" t="s">
        <v>153</v>
      </c>
      <c r="B77" s="4" t="s">
        <v>159</v>
      </c>
      <c r="C77" s="12">
        <v>0</v>
      </c>
      <c r="D77" s="12">
        <v>0</v>
      </c>
      <c r="E77" s="12"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>
        <f>SUM(E77:P77)</f>
        <v>0</v>
      </c>
    </row>
    <row r="78" spans="1:18" s="30" customFormat="1" ht="30" x14ac:dyDescent="0.2">
      <c r="A78" s="4" t="s">
        <v>154</v>
      </c>
      <c r="B78" s="4" t="s">
        <v>160</v>
      </c>
      <c r="C78" s="12">
        <v>0</v>
      </c>
      <c r="D78" s="12">
        <v>0</v>
      </c>
      <c r="E78" s="12">
        <v>0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>
        <f t="shared" si="6"/>
        <v>0</v>
      </c>
    </row>
    <row r="79" spans="1:18" s="30" customFormat="1" ht="30" x14ac:dyDescent="0.2">
      <c r="A79" s="4" t="s">
        <v>155</v>
      </c>
      <c r="B79" s="4" t="s">
        <v>161</v>
      </c>
      <c r="C79" s="12">
        <v>0</v>
      </c>
      <c r="D79" s="12">
        <v>0</v>
      </c>
      <c r="E79" s="12">
        <v>0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>
        <f t="shared" si="6"/>
        <v>0</v>
      </c>
    </row>
    <row r="80" spans="1:18" s="27" customFormat="1" x14ac:dyDescent="0.2">
      <c r="A80" s="42">
        <v>2.5</v>
      </c>
      <c r="B80" s="43" t="s">
        <v>105</v>
      </c>
      <c r="C80" s="44">
        <f>SUM(C81:C87)</f>
        <v>0</v>
      </c>
      <c r="D80" s="44">
        <f t="shared" ref="D80:P80" si="21">SUM(D81:D87)</f>
        <v>0</v>
      </c>
      <c r="E80" s="44">
        <f t="shared" si="21"/>
        <v>0</v>
      </c>
      <c r="F80" s="44">
        <f t="shared" si="21"/>
        <v>0</v>
      </c>
      <c r="G80" s="44">
        <f t="shared" si="21"/>
        <v>0</v>
      </c>
      <c r="H80" s="44">
        <f t="shared" si="21"/>
        <v>0</v>
      </c>
      <c r="I80" s="44">
        <f>SUM(I81:I87)</f>
        <v>0</v>
      </c>
      <c r="J80" s="44">
        <f>SUM(J81:J87)</f>
        <v>0</v>
      </c>
      <c r="K80" s="44">
        <f t="shared" si="21"/>
        <v>0</v>
      </c>
      <c r="L80" s="44">
        <f t="shared" si="21"/>
        <v>0</v>
      </c>
      <c r="M80" s="44">
        <f t="shared" si="21"/>
        <v>0</v>
      </c>
      <c r="N80" s="44">
        <f t="shared" si="21"/>
        <v>0</v>
      </c>
      <c r="O80" s="44">
        <f t="shared" si="21"/>
        <v>0</v>
      </c>
      <c r="P80" s="44">
        <f t="shared" si="21"/>
        <v>0</v>
      </c>
      <c r="Q80" s="44">
        <f>SUM(E80:P80)</f>
        <v>0</v>
      </c>
    </row>
    <row r="81" spans="1:17" s="30" customFormat="1" ht="30" x14ac:dyDescent="0.2">
      <c r="A81" s="4" t="s">
        <v>106</v>
      </c>
      <c r="B81" s="4" t="s">
        <v>113</v>
      </c>
      <c r="C81" s="12">
        <f>+C85</f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f>SUM(E81:P81)</f>
        <v>0</v>
      </c>
    </row>
    <row r="82" spans="1:17" s="30" customFormat="1" ht="30" x14ac:dyDescent="0.2">
      <c r="A82" s="4" t="s">
        <v>107</v>
      </c>
      <c r="B82" s="4" t="s">
        <v>114</v>
      </c>
      <c r="C82" s="12">
        <f t="shared" ref="C82:C86" si="22">+C86</f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f t="shared" ref="Q82:Q87" si="23">SUM(E82:P82)</f>
        <v>0</v>
      </c>
    </row>
    <row r="83" spans="1:17" s="30" customFormat="1" ht="30" x14ac:dyDescent="0.2">
      <c r="A83" s="4" t="s">
        <v>108</v>
      </c>
      <c r="B83" s="4" t="s">
        <v>115</v>
      </c>
      <c r="C83" s="12">
        <f t="shared" si="22"/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f t="shared" si="23"/>
        <v>0</v>
      </c>
    </row>
    <row r="84" spans="1:17" s="30" customFormat="1" ht="30" x14ac:dyDescent="0.2">
      <c r="A84" s="4" t="s">
        <v>109</v>
      </c>
      <c r="B84" s="4" t="s">
        <v>116</v>
      </c>
      <c r="C84" s="12">
        <f t="shared" si="22"/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f t="shared" si="23"/>
        <v>0</v>
      </c>
    </row>
    <row r="85" spans="1:17" s="30" customFormat="1" ht="30" x14ac:dyDescent="0.2">
      <c r="A85" s="4" t="s">
        <v>110</v>
      </c>
      <c r="B85" s="4" t="s">
        <v>117</v>
      </c>
      <c r="C85" s="12">
        <f t="shared" si="22"/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f t="shared" si="23"/>
        <v>0</v>
      </c>
    </row>
    <row r="86" spans="1:17" s="30" customFormat="1" ht="30" x14ac:dyDescent="0.2">
      <c r="A86" s="4" t="s">
        <v>111</v>
      </c>
      <c r="B86" s="4" t="s">
        <v>118</v>
      </c>
      <c r="C86" s="12">
        <f t="shared" si="22"/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f t="shared" si="23"/>
        <v>0</v>
      </c>
    </row>
    <row r="87" spans="1:17" s="30" customFormat="1" ht="30" x14ac:dyDescent="0.2">
      <c r="A87" s="4" t="s">
        <v>112</v>
      </c>
      <c r="B87" s="4" t="s">
        <v>119</v>
      </c>
      <c r="C87" s="12">
        <f>+C92</f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f t="shared" si="23"/>
        <v>0</v>
      </c>
    </row>
    <row r="88" spans="1:17" s="27" customFormat="1" ht="30" x14ac:dyDescent="0.2">
      <c r="A88" s="42">
        <v>2.6</v>
      </c>
      <c r="B88" s="43" t="s">
        <v>96</v>
      </c>
      <c r="C88" s="44">
        <f>+C89+C92+C94+C95+C96+C97+C98+C99</f>
        <v>0</v>
      </c>
      <c r="D88" s="44">
        <f t="shared" ref="D88:H88" si="24">+D89+D92+D94+D95+D96+D97+D98+D99</f>
        <v>4279000</v>
      </c>
      <c r="E88" s="44">
        <f t="shared" si="24"/>
        <v>0</v>
      </c>
      <c r="F88" s="44">
        <f t="shared" si="24"/>
        <v>0</v>
      </c>
      <c r="G88" s="44">
        <f>+G89+G92+G94+G95+G96+G97+G98+G99</f>
        <v>204281.60000000001</v>
      </c>
      <c r="H88" s="44">
        <f t="shared" si="24"/>
        <v>0</v>
      </c>
      <c r="I88" s="44">
        <f>+I89+I92+I94+I95+I96+I97+I98+I99</f>
        <v>0</v>
      </c>
      <c r="J88" s="44">
        <f>+J89+J92+J94+J95+J96+J97+J98+J99</f>
        <v>0</v>
      </c>
      <c r="K88" s="44">
        <f t="shared" ref="K88:M88" si="25">+K89+K92+K94+K95+K96+K97+K98+K99</f>
        <v>0</v>
      </c>
      <c r="L88" s="44">
        <f t="shared" si="25"/>
        <v>0</v>
      </c>
      <c r="M88" s="44">
        <f t="shared" si="25"/>
        <v>0</v>
      </c>
      <c r="N88" s="44">
        <f>+N89+N92+N94+N95+N96+N97+N98+N99</f>
        <v>0</v>
      </c>
      <c r="O88" s="44">
        <f t="shared" ref="O88:P88" si="26">+O89+O92+O94+O95+O96+O97+O98+O99</f>
        <v>0</v>
      </c>
      <c r="P88" s="44">
        <f t="shared" si="26"/>
        <v>0</v>
      </c>
      <c r="Q88" s="36">
        <f>SUM(E88:P88)</f>
        <v>204281.60000000001</v>
      </c>
    </row>
    <row r="89" spans="1:17" s="30" customFormat="1" x14ac:dyDescent="0.2">
      <c r="A89" s="4" t="s">
        <v>97</v>
      </c>
      <c r="B89" s="4" t="s">
        <v>98</v>
      </c>
      <c r="C89" s="12">
        <f>+C90</f>
        <v>0</v>
      </c>
      <c r="D89" s="12">
        <f>+D90</f>
        <v>3155000</v>
      </c>
      <c r="E89" s="12">
        <f t="shared" ref="E89:I93" si="27">+E90</f>
        <v>0</v>
      </c>
      <c r="F89" s="12">
        <f t="shared" si="27"/>
        <v>0</v>
      </c>
      <c r="G89" s="12">
        <f>+G90</f>
        <v>0</v>
      </c>
      <c r="H89" s="12">
        <f t="shared" si="27"/>
        <v>0</v>
      </c>
      <c r="I89" s="12">
        <f>+I90</f>
        <v>0</v>
      </c>
      <c r="J89" s="12">
        <f>+J90</f>
        <v>0</v>
      </c>
      <c r="K89" s="12">
        <f>+K90</f>
        <v>0</v>
      </c>
      <c r="L89" s="12">
        <f t="shared" ref="L89:M89" si="28">+L90</f>
        <v>0</v>
      </c>
      <c r="M89" s="12">
        <f t="shared" si="28"/>
        <v>0</v>
      </c>
      <c r="N89" s="12">
        <f>+N90</f>
        <v>0</v>
      </c>
      <c r="O89" s="12">
        <f>+O90</f>
        <v>0</v>
      </c>
      <c r="P89" s="12">
        <f>+P90</f>
        <v>0</v>
      </c>
      <c r="Q89" s="29">
        <f>SUM(E89:P89)</f>
        <v>0</v>
      </c>
    </row>
    <row r="90" spans="1:17" s="30" customFormat="1" x14ac:dyDescent="0.2">
      <c r="A90" s="4" t="s">
        <v>99</v>
      </c>
      <c r="B90" s="4" t="s">
        <v>100</v>
      </c>
      <c r="C90" s="12">
        <v>0</v>
      </c>
      <c r="D90" s="12">
        <v>3155000</v>
      </c>
      <c r="E90" s="12">
        <f t="shared" si="27"/>
        <v>0</v>
      </c>
      <c r="F90" s="12">
        <f t="shared" si="27"/>
        <v>0</v>
      </c>
      <c r="G90" s="12">
        <f>+G91</f>
        <v>0</v>
      </c>
      <c r="H90" s="12">
        <f t="shared" si="27"/>
        <v>0</v>
      </c>
      <c r="I90" s="12">
        <f t="shared" si="27"/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f t="shared" ref="O90:P90" si="29">+O91</f>
        <v>0</v>
      </c>
      <c r="P90" s="12">
        <f t="shared" si="29"/>
        <v>0</v>
      </c>
      <c r="Q90" s="29">
        <f>SUM(E90:P90)</f>
        <v>0</v>
      </c>
    </row>
    <row r="91" spans="1:17" s="30" customFormat="1" ht="30" x14ac:dyDescent="0.2">
      <c r="A91" s="4" t="s">
        <v>162</v>
      </c>
      <c r="B91" s="4" t="s">
        <v>163</v>
      </c>
      <c r="C91" s="12">
        <v>0</v>
      </c>
      <c r="D91" s="12">
        <v>0</v>
      </c>
      <c r="E91" s="12">
        <f t="shared" si="27"/>
        <v>0</v>
      </c>
      <c r="F91" s="12">
        <f t="shared" si="27"/>
        <v>0</v>
      </c>
      <c r="G91" s="12">
        <v>0</v>
      </c>
      <c r="H91" s="12">
        <f t="shared" si="27"/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</row>
    <row r="92" spans="1:17" s="30" customFormat="1" ht="30" x14ac:dyDescent="0.2">
      <c r="A92" s="4" t="s">
        <v>101</v>
      </c>
      <c r="B92" s="4" t="s">
        <v>102</v>
      </c>
      <c r="C92" s="12">
        <f t="shared" ref="C92:D92" si="30">+C93</f>
        <v>0</v>
      </c>
      <c r="D92" s="12">
        <f t="shared" si="30"/>
        <v>1124000</v>
      </c>
      <c r="E92" s="12">
        <f t="shared" si="27"/>
        <v>0</v>
      </c>
      <c r="F92" s="12">
        <f t="shared" si="27"/>
        <v>0</v>
      </c>
      <c r="G92" s="12">
        <f>+G93</f>
        <v>204281.60000000001</v>
      </c>
      <c r="H92" s="12">
        <f t="shared" si="27"/>
        <v>0</v>
      </c>
      <c r="I92" s="12">
        <f>+I93</f>
        <v>0</v>
      </c>
      <c r="J92" s="12">
        <f>+J93</f>
        <v>0</v>
      </c>
      <c r="K92" s="12">
        <f>+K93</f>
        <v>0</v>
      </c>
      <c r="L92" s="12">
        <f t="shared" ref="L92:P93" si="31">+L93</f>
        <v>0</v>
      </c>
      <c r="M92" s="12">
        <f t="shared" si="31"/>
        <v>0</v>
      </c>
      <c r="N92" s="12">
        <f t="shared" si="31"/>
        <v>0</v>
      </c>
      <c r="O92" s="12">
        <f t="shared" si="31"/>
        <v>0</v>
      </c>
      <c r="P92" s="12">
        <f t="shared" si="31"/>
        <v>0</v>
      </c>
      <c r="Q92" s="29">
        <f>SUM(E92:P92)</f>
        <v>204281.60000000001</v>
      </c>
    </row>
    <row r="93" spans="1:17" s="30" customFormat="1" x14ac:dyDescent="0.2">
      <c r="A93" s="4" t="s">
        <v>103</v>
      </c>
      <c r="B93" s="4" t="s">
        <v>104</v>
      </c>
      <c r="C93" s="12">
        <v>0</v>
      </c>
      <c r="D93" s="12">
        <v>1124000</v>
      </c>
      <c r="E93" s="12">
        <f t="shared" si="27"/>
        <v>0</v>
      </c>
      <c r="F93" s="12">
        <f t="shared" si="27"/>
        <v>0</v>
      </c>
      <c r="G93" s="12">
        <v>204281.60000000001</v>
      </c>
      <c r="H93" s="12">
        <f t="shared" si="27"/>
        <v>0</v>
      </c>
      <c r="I93" s="12">
        <f t="shared" si="27"/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f t="shared" si="31"/>
        <v>0</v>
      </c>
      <c r="P93" s="12">
        <f t="shared" si="31"/>
        <v>0</v>
      </c>
      <c r="Q93" s="29">
        <f>SUM(E93:P93)</f>
        <v>204281.60000000001</v>
      </c>
    </row>
    <row r="94" spans="1:17" s="30" customFormat="1" ht="30" x14ac:dyDescent="0.2">
      <c r="A94" s="4" t="s">
        <v>164</v>
      </c>
      <c r="B94" s="4" t="s">
        <v>170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f t="shared" ref="Q94:Q104" si="32">SUM(E94:P94)</f>
        <v>0</v>
      </c>
    </row>
    <row r="95" spans="1:17" s="30" customFormat="1" ht="30" x14ac:dyDescent="0.2">
      <c r="A95" s="4" t="s">
        <v>165</v>
      </c>
      <c r="B95" s="4" t="s">
        <v>171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f t="shared" si="32"/>
        <v>0</v>
      </c>
    </row>
    <row r="96" spans="1:17" s="30" customFormat="1" x14ac:dyDescent="0.2">
      <c r="A96" s="4" t="s">
        <v>166</v>
      </c>
      <c r="B96" s="4" t="s">
        <v>172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f t="shared" si="32"/>
        <v>0</v>
      </c>
    </row>
    <row r="97" spans="1:17" s="30" customFormat="1" x14ac:dyDescent="0.2">
      <c r="A97" s="4" t="s">
        <v>167</v>
      </c>
      <c r="B97" s="4" t="s">
        <v>173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f t="shared" si="32"/>
        <v>0</v>
      </c>
    </row>
    <row r="98" spans="1:17" s="30" customFormat="1" x14ac:dyDescent="0.2">
      <c r="A98" s="4" t="s">
        <v>168</v>
      </c>
      <c r="B98" s="4" t="s">
        <v>174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f t="shared" si="32"/>
        <v>0</v>
      </c>
    </row>
    <row r="99" spans="1:17" s="30" customFormat="1" ht="30" x14ac:dyDescent="0.2">
      <c r="A99" s="4" t="s">
        <v>169</v>
      </c>
      <c r="B99" s="4" t="s">
        <v>175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f t="shared" si="32"/>
        <v>0</v>
      </c>
    </row>
    <row r="100" spans="1:17" s="27" customFormat="1" x14ac:dyDescent="0.2">
      <c r="A100" s="42">
        <v>2.7</v>
      </c>
      <c r="B100" s="43" t="s">
        <v>176</v>
      </c>
      <c r="C100" s="44">
        <f>SUM(C101:C104)</f>
        <v>0</v>
      </c>
      <c r="D100" s="44">
        <f t="shared" ref="D100:I100" si="33">SUM(D101:D104)</f>
        <v>0</v>
      </c>
      <c r="E100" s="44">
        <f t="shared" si="33"/>
        <v>0</v>
      </c>
      <c r="F100" s="44">
        <f t="shared" si="33"/>
        <v>0</v>
      </c>
      <c r="G100" s="44">
        <f t="shared" si="33"/>
        <v>0</v>
      </c>
      <c r="H100" s="44">
        <f t="shared" si="33"/>
        <v>0</v>
      </c>
      <c r="I100" s="44">
        <f t="shared" si="33"/>
        <v>0</v>
      </c>
      <c r="J100" s="44">
        <f t="shared" ref="J100" si="34">SUM(J101:J107)</f>
        <v>0</v>
      </c>
      <c r="K100" s="44">
        <f t="shared" ref="K100" si="35">SUM(K101:K107)</f>
        <v>0</v>
      </c>
      <c r="L100" s="44">
        <f t="shared" ref="L100" si="36">SUM(L101:L107)</f>
        <v>0</v>
      </c>
      <c r="M100" s="44">
        <f t="shared" ref="M100" si="37">SUM(M101:M107)</f>
        <v>0</v>
      </c>
      <c r="N100" s="44">
        <f t="shared" ref="N100" si="38">SUM(N101:N107)</f>
        <v>0</v>
      </c>
      <c r="O100" s="44">
        <f t="shared" ref="O100" si="39">SUM(O101:O107)</f>
        <v>0</v>
      </c>
      <c r="P100" s="44">
        <f t="shared" ref="P100" si="40">SUM(P101:P107)</f>
        <v>0</v>
      </c>
      <c r="Q100" s="44">
        <f>SUM(E100:P100)</f>
        <v>0</v>
      </c>
    </row>
    <row r="101" spans="1:17" s="30" customFormat="1" x14ac:dyDescent="0.2">
      <c r="A101" s="4" t="s">
        <v>178</v>
      </c>
      <c r="B101" s="4" t="s">
        <v>177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f>SUM(E101:P101)</f>
        <v>0</v>
      </c>
    </row>
    <row r="102" spans="1:17" s="30" customFormat="1" x14ac:dyDescent="0.2">
      <c r="A102" s="4" t="s">
        <v>179</v>
      </c>
      <c r="B102" s="4" t="s">
        <v>182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f t="shared" si="32"/>
        <v>0</v>
      </c>
    </row>
    <row r="103" spans="1:17" s="30" customFormat="1" ht="30" x14ac:dyDescent="0.2">
      <c r="A103" s="4" t="s">
        <v>180</v>
      </c>
      <c r="B103" s="4" t="s">
        <v>183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f t="shared" si="32"/>
        <v>0</v>
      </c>
    </row>
    <row r="104" spans="1:17" s="30" customFormat="1" ht="45" x14ac:dyDescent="0.2">
      <c r="A104" s="13" t="s">
        <v>181</v>
      </c>
      <c r="B104" s="13" t="s">
        <v>184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f t="shared" si="32"/>
        <v>0</v>
      </c>
    </row>
    <row r="105" spans="1:17" s="27" customFormat="1" ht="30" x14ac:dyDescent="0.2">
      <c r="A105" s="42">
        <v>2.8</v>
      </c>
      <c r="B105" s="43" t="s">
        <v>185</v>
      </c>
      <c r="C105" s="44">
        <f>SUM(C106:C107)</f>
        <v>0</v>
      </c>
      <c r="D105" s="44">
        <f t="shared" ref="D105:P105" si="41">SUM(D106:D107)</f>
        <v>0</v>
      </c>
      <c r="E105" s="44">
        <f t="shared" si="41"/>
        <v>0</v>
      </c>
      <c r="F105" s="44">
        <f t="shared" si="41"/>
        <v>0</v>
      </c>
      <c r="G105" s="44">
        <f t="shared" si="41"/>
        <v>0</v>
      </c>
      <c r="H105" s="44">
        <f t="shared" si="41"/>
        <v>0</v>
      </c>
      <c r="I105" s="44">
        <f t="shared" si="41"/>
        <v>0</v>
      </c>
      <c r="J105" s="44">
        <f>SUM(J106:J107)</f>
        <v>0</v>
      </c>
      <c r="K105" s="44">
        <f t="shared" si="41"/>
        <v>0</v>
      </c>
      <c r="L105" s="44">
        <f t="shared" si="41"/>
        <v>0</v>
      </c>
      <c r="M105" s="44">
        <f t="shared" si="41"/>
        <v>0</v>
      </c>
      <c r="N105" s="44">
        <f t="shared" si="41"/>
        <v>0</v>
      </c>
      <c r="O105" s="44">
        <f t="shared" si="41"/>
        <v>0</v>
      </c>
      <c r="P105" s="44">
        <f t="shared" si="41"/>
        <v>0</v>
      </c>
      <c r="Q105" s="44">
        <f>SUM(E105:P105)</f>
        <v>0</v>
      </c>
    </row>
    <row r="106" spans="1:17" s="30" customFormat="1" x14ac:dyDescent="0.2">
      <c r="A106" s="4" t="s">
        <v>190</v>
      </c>
      <c r="B106" s="4" t="s">
        <v>191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f>SUM(E106:P106)</f>
        <v>0</v>
      </c>
    </row>
    <row r="107" spans="1:17" s="30" customFormat="1" ht="30" x14ac:dyDescent="0.2">
      <c r="A107" s="4" t="s">
        <v>192</v>
      </c>
      <c r="B107" s="4" t="s">
        <v>193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f>SUM(E107:P107)</f>
        <v>0</v>
      </c>
    </row>
    <row r="108" spans="1:17" s="27" customFormat="1" x14ac:dyDescent="0.2">
      <c r="A108" s="42">
        <v>2.9</v>
      </c>
      <c r="B108" s="43" t="s">
        <v>189</v>
      </c>
      <c r="C108" s="44">
        <f>SUM(C109:C111)</f>
        <v>0</v>
      </c>
      <c r="D108" s="44">
        <f t="shared" ref="D108:Q108" si="42">SUM(D109:D111)</f>
        <v>0</v>
      </c>
      <c r="E108" s="44">
        <f t="shared" si="42"/>
        <v>0</v>
      </c>
      <c r="F108" s="44">
        <f t="shared" si="42"/>
        <v>0</v>
      </c>
      <c r="G108" s="44">
        <f t="shared" si="42"/>
        <v>0</v>
      </c>
      <c r="H108" s="44">
        <f t="shared" si="42"/>
        <v>0</v>
      </c>
      <c r="I108" s="44">
        <f t="shared" si="42"/>
        <v>0</v>
      </c>
      <c r="J108" s="44">
        <f t="shared" si="42"/>
        <v>0</v>
      </c>
      <c r="K108" s="44">
        <f t="shared" si="42"/>
        <v>0</v>
      </c>
      <c r="L108" s="44">
        <f t="shared" si="42"/>
        <v>0</v>
      </c>
      <c r="M108" s="44">
        <f t="shared" si="42"/>
        <v>0</v>
      </c>
      <c r="N108" s="44">
        <f t="shared" si="42"/>
        <v>0</v>
      </c>
      <c r="O108" s="44">
        <f t="shared" si="42"/>
        <v>0</v>
      </c>
      <c r="P108" s="44">
        <f t="shared" si="42"/>
        <v>0</v>
      </c>
      <c r="Q108" s="44">
        <f t="shared" si="42"/>
        <v>0</v>
      </c>
    </row>
    <row r="109" spans="1:17" s="30" customFormat="1" x14ac:dyDescent="0.2">
      <c r="A109" s="4" t="s">
        <v>186</v>
      </c>
      <c r="B109" s="4" t="s">
        <v>194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f>SUM(E109:P109)</f>
        <v>0</v>
      </c>
    </row>
    <row r="110" spans="1:17" s="30" customFormat="1" x14ac:dyDescent="0.2">
      <c r="A110" s="4" t="s">
        <v>187</v>
      </c>
      <c r="B110" s="4" t="s">
        <v>195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f>SUM(E110:P110)</f>
        <v>0</v>
      </c>
    </row>
    <row r="111" spans="1:17" s="30" customFormat="1" ht="30" x14ac:dyDescent="0.2">
      <c r="A111" s="4" t="s">
        <v>188</v>
      </c>
      <c r="B111" s="4" t="s">
        <v>196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f>SUM(E111:P111)</f>
        <v>0</v>
      </c>
    </row>
    <row r="112" spans="1:17" s="30" customFormat="1" x14ac:dyDescent="0.2">
      <c r="A112" s="4"/>
      <c r="B112" s="4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29"/>
    </row>
    <row r="113" spans="1:17" s="30" customFormat="1" x14ac:dyDescent="0.2">
      <c r="A113" s="4"/>
      <c r="B113" s="4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29"/>
    </row>
    <row r="114" spans="1:17" s="27" customFormat="1" x14ac:dyDescent="0.2">
      <c r="A114" s="14">
        <v>4</v>
      </c>
      <c r="B114" s="15" t="s">
        <v>203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6"/>
    </row>
    <row r="115" spans="1:17" s="27" customFormat="1" x14ac:dyDescent="0.2">
      <c r="A115" s="42">
        <v>4.0999999999999996</v>
      </c>
      <c r="B115" s="43" t="s">
        <v>202</v>
      </c>
      <c r="C115" s="44">
        <f>SUM(C116:C117)</f>
        <v>0</v>
      </c>
      <c r="D115" s="44">
        <f t="shared" ref="D115:Q115" si="43">SUM(D116:D117)</f>
        <v>0</v>
      </c>
      <c r="E115" s="44">
        <f t="shared" si="43"/>
        <v>0</v>
      </c>
      <c r="F115" s="44">
        <f t="shared" si="43"/>
        <v>0</v>
      </c>
      <c r="G115" s="44">
        <f t="shared" si="43"/>
        <v>0</v>
      </c>
      <c r="H115" s="44">
        <f t="shared" si="43"/>
        <v>0</v>
      </c>
      <c r="I115" s="44">
        <f t="shared" si="43"/>
        <v>0</v>
      </c>
      <c r="J115" s="44">
        <f t="shared" si="43"/>
        <v>0</v>
      </c>
      <c r="K115" s="44">
        <f t="shared" si="43"/>
        <v>0</v>
      </c>
      <c r="L115" s="44">
        <f t="shared" si="43"/>
        <v>0</v>
      </c>
      <c r="M115" s="44">
        <f t="shared" si="43"/>
        <v>0</v>
      </c>
      <c r="N115" s="44">
        <f t="shared" si="43"/>
        <v>0</v>
      </c>
      <c r="O115" s="44">
        <f t="shared" si="43"/>
        <v>0</v>
      </c>
      <c r="P115" s="44">
        <f t="shared" si="43"/>
        <v>0</v>
      </c>
      <c r="Q115" s="44">
        <f t="shared" si="43"/>
        <v>0</v>
      </c>
    </row>
    <row r="116" spans="1:17" s="30" customFormat="1" ht="30" x14ac:dyDescent="0.2">
      <c r="A116" s="4" t="s">
        <v>199</v>
      </c>
      <c r="B116" s="4" t="s">
        <v>198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f t="shared" ref="Q116:Q123" si="44">SUM(E116:J116)</f>
        <v>0</v>
      </c>
    </row>
    <row r="117" spans="1:17" s="30" customFormat="1" ht="30" x14ac:dyDescent="0.2">
      <c r="A117" s="4" t="s">
        <v>197</v>
      </c>
      <c r="B117" s="4" t="s">
        <v>200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f t="shared" si="44"/>
        <v>0</v>
      </c>
    </row>
    <row r="118" spans="1:17" s="27" customFormat="1" x14ac:dyDescent="0.2">
      <c r="A118" s="42">
        <v>4.2</v>
      </c>
      <c r="B118" s="43" t="s">
        <v>201</v>
      </c>
      <c r="C118" s="44">
        <f>SUM(C119:C120)</f>
        <v>0</v>
      </c>
      <c r="D118" s="44">
        <f t="shared" ref="D118:P118" si="45">SUM(D119:D120)</f>
        <v>0</v>
      </c>
      <c r="E118" s="44">
        <f t="shared" si="45"/>
        <v>0</v>
      </c>
      <c r="F118" s="44">
        <f t="shared" si="45"/>
        <v>0</v>
      </c>
      <c r="G118" s="44">
        <f t="shared" si="45"/>
        <v>0</v>
      </c>
      <c r="H118" s="44">
        <f t="shared" si="45"/>
        <v>0</v>
      </c>
      <c r="I118" s="44">
        <f t="shared" si="45"/>
        <v>0</v>
      </c>
      <c r="J118" s="44">
        <f t="shared" si="45"/>
        <v>0</v>
      </c>
      <c r="K118" s="44">
        <f t="shared" si="45"/>
        <v>0</v>
      </c>
      <c r="L118" s="44">
        <f t="shared" si="45"/>
        <v>0</v>
      </c>
      <c r="M118" s="44">
        <f t="shared" si="45"/>
        <v>0</v>
      </c>
      <c r="N118" s="44">
        <f t="shared" si="45"/>
        <v>0</v>
      </c>
      <c r="O118" s="44">
        <f t="shared" si="45"/>
        <v>0</v>
      </c>
      <c r="P118" s="44">
        <f t="shared" si="45"/>
        <v>0</v>
      </c>
      <c r="Q118" s="44">
        <f>SUM(Q119:Q120)</f>
        <v>0</v>
      </c>
    </row>
    <row r="119" spans="1:17" s="30" customFormat="1" x14ac:dyDescent="0.2">
      <c r="A119" s="4" t="s">
        <v>208</v>
      </c>
      <c r="B119" s="4" t="s">
        <v>207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f t="shared" si="44"/>
        <v>0</v>
      </c>
    </row>
    <row r="120" spans="1:17" s="30" customFormat="1" x14ac:dyDescent="0.2">
      <c r="A120" s="4" t="s">
        <v>210</v>
      </c>
      <c r="B120" s="4" t="s">
        <v>209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f t="shared" si="44"/>
        <v>0</v>
      </c>
    </row>
    <row r="121" spans="1:17" s="27" customFormat="1" x14ac:dyDescent="0.2">
      <c r="A121" s="42">
        <v>4.3</v>
      </c>
      <c r="B121" s="43" t="s">
        <v>204</v>
      </c>
      <c r="C121" s="44">
        <f>SUM(C122)</f>
        <v>0</v>
      </c>
      <c r="D121" s="44">
        <f t="shared" ref="D121:P121" si="46">SUM(D122)</f>
        <v>0</v>
      </c>
      <c r="E121" s="44">
        <f t="shared" si="46"/>
        <v>0</v>
      </c>
      <c r="F121" s="44">
        <f t="shared" si="46"/>
        <v>0</v>
      </c>
      <c r="G121" s="44">
        <f t="shared" si="46"/>
        <v>0</v>
      </c>
      <c r="H121" s="44">
        <f t="shared" si="46"/>
        <v>0</v>
      </c>
      <c r="I121" s="44">
        <f t="shared" si="46"/>
        <v>0</v>
      </c>
      <c r="J121" s="44">
        <f t="shared" si="46"/>
        <v>0</v>
      </c>
      <c r="K121" s="44">
        <f t="shared" si="46"/>
        <v>0</v>
      </c>
      <c r="L121" s="44">
        <f t="shared" si="46"/>
        <v>0</v>
      </c>
      <c r="M121" s="44">
        <f t="shared" si="46"/>
        <v>0</v>
      </c>
      <c r="N121" s="44">
        <f t="shared" si="46"/>
        <v>0</v>
      </c>
      <c r="O121" s="44">
        <f t="shared" si="46"/>
        <v>0</v>
      </c>
      <c r="P121" s="44">
        <f t="shared" si="46"/>
        <v>0</v>
      </c>
      <c r="Q121" s="44">
        <f>SUM(Q122)</f>
        <v>0</v>
      </c>
    </row>
    <row r="122" spans="1:17" s="30" customFormat="1" ht="30" x14ac:dyDescent="0.2">
      <c r="A122" s="4" t="s">
        <v>206</v>
      </c>
      <c r="B122" s="4" t="s">
        <v>205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f t="shared" si="44"/>
        <v>0</v>
      </c>
    </row>
    <row r="123" spans="1:17" s="32" customFormat="1" x14ac:dyDescent="0.2">
      <c r="A123" s="64" t="s">
        <v>213</v>
      </c>
      <c r="B123" s="64"/>
      <c r="C123" s="51">
        <f>+C115+C118+C121</f>
        <v>0</v>
      </c>
      <c r="D123" s="51">
        <f t="shared" ref="D123:P123" si="47">+D115+D118+D121</f>
        <v>0</v>
      </c>
      <c r="E123" s="51">
        <f t="shared" si="47"/>
        <v>0</v>
      </c>
      <c r="F123" s="51">
        <f t="shared" si="47"/>
        <v>0</v>
      </c>
      <c r="G123" s="51">
        <f t="shared" si="47"/>
        <v>0</v>
      </c>
      <c r="H123" s="51">
        <f t="shared" si="47"/>
        <v>0</v>
      </c>
      <c r="I123" s="51">
        <f t="shared" si="47"/>
        <v>0</v>
      </c>
      <c r="J123" s="51">
        <f t="shared" si="47"/>
        <v>0</v>
      </c>
      <c r="K123" s="51">
        <f t="shared" si="47"/>
        <v>0</v>
      </c>
      <c r="L123" s="51">
        <f t="shared" si="47"/>
        <v>0</v>
      </c>
      <c r="M123" s="51">
        <f t="shared" si="47"/>
        <v>0</v>
      </c>
      <c r="N123" s="51">
        <f t="shared" si="47"/>
        <v>0</v>
      </c>
      <c r="O123" s="51">
        <f t="shared" si="47"/>
        <v>0</v>
      </c>
      <c r="P123" s="51">
        <f t="shared" si="47"/>
        <v>0</v>
      </c>
      <c r="Q123" s="51">
        <f t="shared" si="44"/>
        <v>0</v>
      </c>
    </row>
    <row r="124" spans="1:17" s="30" customFormat="1" x14ac:dyDescent="0.2">
      <c r="A124" s="4"/>
      <c r="B124" s="4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29"/>
    </row>
    <row r="125" spans="1:17" s="27" customFormat="1" ht="15.75" thickBot="1" x14ac:dyDescent="0.25">
      <c r="A125" s="65" t="s">
        <v>214</v>
      </c>
      <c r="B125" s="65"/>
      <c r="C125" s="19">
        <f t="shared" ref="C125:Q125" si="48">+C17+C123</f>
        <v>17723047260</v>
      </c>
      <c r="D125" s="19">
        <f t="shared" si="48"/>
        <v>17723047260</v>
      </c>
      <c r="E125" s="19">
        <f t="shared" si="48"/>
        <v>1288350290.8799999</v>
      </c>
      <c r="F125" s="19">
        <f t="shared" si="48"/>
        <v>1296074234.24</v>
      </c>
      <c r="G125" s="19">
        <f t="shared" si="48"/>
        <v>1297490498.1099999</v>
      </c>
      <c r="H125" s="19">
        <f t="shared" si="48"/>
        <v>0</v>
      </c>
      <c r="I125" s="19">
        <f t="shared" si="48"/>
        <v>0</v>
      </c>
      <c r="J125" s="19">
        <f t="shared" si="48"/>
        <v>0</v>
      </c>
      <c r="K125" s="19">
        <f t="shared" si="48"/>
        <v>0</v>
      </c>
      <c r="L125" s="19">
        <f t="shared" si="48"/>
        <v>0</v>
      </c>
      <c r="M125" s="19">
        <f t="shared" si="48"/>
        <v>0</v>
      </c>
      <c r="N125" s="19">
        <f t="shared" si="48"/>
        <v>0</v>
      </c>
      <c r="O125" s="19">
        <f t="shared" si="48"/>
        <v>0</v>
      </c>
      <c r="P125" s="19">
        <f t="shared" si="48"/>
        <v>0</v>
      </c>
      <c r="Q125" s="19">
        <f t="shared" si="48"/>
        <v>3881915023.2299995</v>
      </c>
    </row>
    <row r="126" spans="1:17" ht="15.75" thickTop="1" x14ac:dyDescent="0.2">
      <c r="A126" s="22" t="s">
        <v>95</v>
      </c>
    </row>
    <row r="128" spans="1:17" x14ac:dyDescent="0.25">
      <c r="A128" s="20" t="s">
        <v>81</v>
      </c>
    </row>
    <row r="129" spans="1:17" x14ac:dyDescent="0.2">
      <c r="A129" s="21" t="s">
        <v>82</v>
      </c>
    </row>
    <row r="130" spans="1:17" ht="24.75" customHeight="1" x14ac:dyDescent="0.2">
      <c r="A130" s="60" t="s">
        <v>83</v>
      </c>
      <c r="B130" s="60"/>
    </row>
    <row r="131" spans="1:17" x14ac:dyDescent="0.2">
      <c r="A131" s="21" t="s">
        <v>84</v>
      </c>
    </row>
    <row r="132" spans="1:17" x14ac:dyDescent="0.2">
      <c r="A132" s="21" t="s">
        <v>85</v>
      </c>
    </row>
    <row r="133" spans="1:17" x14ac:dyDescent="0.2">
      <c r="A133" s="21" t="s">
        <v>86</v>
      </c>
    </row>
    <row r="134" spans="1:17" x14ac:dyDescent="0.2">
      <c r="A134" s="21" t="s">
        <v>87</v>
      </c>
    </row>
    <row r="135" spans="1:17" x14ac:dyDescent="0.2">
      <c r="A135" s="21"/>
    </row>
    <row r="137" spans="1:17" x14ac:dyDescent="0.2">
      <c r="B137" s="54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3" customFormat="1" x14ac:dyDescent="0.2">
      <c r="A138" s="24"/>
      <c r="B138" s="47" t="s">
        <v>215</v>
      </c>
      <c r="C138" s="52"/>
      <c r="D138" s="25"/>
      <c r="E138" s="61" t="s">
        <v>216</v>
      </c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</row>
    <row r="139" spans="1:17" x14ac:dyDescent="0.2">
      <c r="B139" s="48" t="s">
        <v>217</v>
      </c>
      <c r="E139" s="62" t="s">
        <v>218</v>
      </c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</row>
    <row r="140" spans="1:17" x14ac:dyDescent="0.2">
      <c r="B140" s="53"/>
    </row>
  </sheetData>
  <mergeCells count="11">
    <mergeCell ref="A130:B130"/>
    <mergeCell ref="E138:Q138"/>
    <mergeCell ref="E139:Q139"/>
    <mergeCell ref="E137:Q137"/>
    <mergeCell ref="A123:B123"/>
    <mergeCell ref="A125:B125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62" fitToHeight="0" orientation="portrait" r:id="rId1"/>
  <headerFooter>
    <oddFooter>&amp;C&amp;P</oddFooter>
  </headerFooter>
  <rowBreaks count="2" manualBreakCount="2">
    <brk id="54" max="16" man="1"/>
    <brk id="91" max="16" man="1"/>
  </rowBreaks>
  <ignoredErrors>
    <ignoredError sqref="Q21 Q34:Q37 Q44 Q39:Q42 Q69 Q71:Q73 Q116:Q117 Q106:Q107 Q52:Q54 Q61:Q63 Q56:Q59 Q67 Q76 Q78:Q79 Q109:Q111 Q119:Q120 Q122:Q123 Q46:Q50 Q65:Q66 Q94:Q104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2023-03-10T16:54:12Z</cp:lastPrinted>
  <dcterms:created xsi:type="dcterms:W3CDTF">2021-09-03T13:12:25Z</dcterms:created>
  <dcterms:modified xsi:type="dcterms:W3CDTF">2023-04-03T14:49:26Z</dcterms:modified>
</cp:coreProperties>
</file>