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5 Mayo/"/>
    </mc:Choice>
  </mc:AlternateContent>
  <xr:revisionPtr revIDLastSave="728" documentId="13_ncr:1_{44BAD2CF-F451-46F7-99AA-BE0A6C4826DD}" xr6:coauthVersionLast="47" xr6:coauthVersionMax="47" xr10:uidLastSave="{72DBB2FA-AE54-4418-8336-A3A467F0C913}"/>
  <bookViews>
    <workbookView xWindow="-120" yWindow="-120" windowWidth="29040" windowHeight="15840" xr2:uid="{00000000-000D-0000-FFFF-FFFF00000000}"/>
  </bookViews>
  <sheets>
    <sheet name="Plantilla Ejecucion" sheetId="1" r:id="rId1"/>
  </sheet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5" i="1" l="1"/>
  <c r="D105" i="1"/>
  <c r="E105" i="1"/>
  <c r="F105" i="1"/>
  <c r="G105" i="1"/>
  <c r="H105" i="1"/>
  <c r="I105" i="1"/>
  <c r="D102" i="1"/>
  <c r="E102" i="1"/>
  <c r="F102" i="1"/>
  <c r="G102" i="1"/>
  <c r="H102" i="1"/>
  <c r="I102" i="1"/>
  <c r="J102" i="1"/>
  <c r="K102" i="1"/>
  <c r="K97" i="1" s="1"/>
  <c r="L102" i="1"/>
  <c r="L97" i="1" s="1"/>
  <c r="M102" i="1"/>
  <c r="N102" i="1"/>
  <c r="N97" i="1" s="1"/>
  <c r="O102" i="1"/>
  <c r="O97" i="1" s="1"/>
  <c r="P102" i="1"/>
  <c r="C102" i="1"/>
  <c r="D97" i="1"/>
  <c r="E97" i="1"/>
  <c r="F97" i="1"/>
  <c r="G97" i="1"/>
  <c r="H97" i="1"/>
  <c r="I97" i="1"/>
  <c r="C97" i="1"/>
  <c r="Q119" i="1"/>
  <c r="D118" i="1"/>
  <c r="E118" i="1"/>
  <c r="F118" i="1"/>
  <c r="G118" i="1"/>
  <c r="H118" i="1"/>
  <c r="I118" i="1"/>
  <c r="D115" i="1"/>
  <c r="D120" i="1" s="1"/>
  <c r="E115" i="1"/>
  <c r="F115" i="1"/>
  <c r="G115" i="1"/>
  <c r="H115" i="1"/>
  <c r="I115" i="1"/>
  <c r="D112" i="1"/>
  <c r="E112" i="1"/>
  <c r="F112" i="1"/>
  <c r="G112" i="1"/>
  <c r="H112" i="1"/>
  <c r="I112" i="1"/>
  <c r="C112" i="1"/>
  <c r="C120" i="1" s="1"/>
  <c r="Q117" i="1"/>
  <c r="Q116" i="1"/>
  <c r="Q114" i="1"/>
  <c r="Q113" i="1"/>
  <c r="C118" i="1"/>
  <c r="C115" i="1"/>
  <c r="J120" i="1"/>
  <c r="K120" i="1"/>
  <c r="L120" i="1"/>
  <c r="M120" i="1"/>
  <c r="N120" i="1"/>
  <c r="O120" i="1"/>
  <c r="P120" i="1"/>
  <c r="P97" i="1" s="1"/>
  <c r="Q108" i="1"/>
  <c r="Q107" i="1"/>
  <c r="Q106" i="1"/>
  <c r="Q103" i="1"/>
  <c r="Q104" i="1"/>
  <c r="J97" i="1"/>
  <c r="Q98" i="1"/>
  <c r="Q101" i="1"/>
  <c r="Q100" i="1"/>
  <c r="Q99" i="1"/>
  <c r="Q96" i="1"/>
  <c r="Q95" i="1"/>
  <c r="Q94" i="1"/>
  <c r="Q93" i="1"/>
  <c r="Q92" i="1"/>
  <c r="Q91" i="1"/>
  <c r="F90" i="1"/>
  <c r="F89" i="1" s="1"/>
  <c r="F88" i="1" s="1"/>
  <c r="F87" i="1" s="1"/>
  <c r="F86" i="1" s="1"/>
  <c r="F85" i="1" s="1"/>
  <c r="G90" i="1"/>
  <c r="G89" i="1" s="1"/>
  <c r="G88" i="1" s="1"/>
  <c r="G87" i="1" s="1"/>
  <c r="G86" i="1" s="1"/>
  <c r="G85" i="1" s="1"/>
  <c r="H90" i="1"/>
  <c r="H89" i="1" s="1"/>
  <c r="H88" i="1" s="1"/>
  <c r="H87" i="1" s="1"/>
  <c r="H86" i="1" s="1"/>
  <c r="H85" i="1" s="1"/>
  <c r="E90" i="1"/>
  <c r="E89" i="1" s="1"/>
  <c r="E88" i="1" s="1"/>
  <c r="E87" i="1" s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9" i="1"/>
  <c r="Q80" i="1"/>
  <c r="Q81" i="1"/>
  <c r="Q82" i="1"/>
  <c r="Q83" i="1"/>
  <c r="Q84" i="1"/>
  <c r="Q78" i="1"/>
  <c r="C83" i="1"/>
  <c r="C79" i="1" s="1"/>
  <c r="Q71" i="1"/>
  <c r="Q72" i="1"/>
  <c r="Q73" i="1"/>
  <c r="Q74" i="1"/>
  <c r="Q75" i="1"/>
  <c r="Q76" i="1"/>
  <c r="Q63" i="1"/>
  <c r="Q59" i="1"/>
  <c r="Q60" i="1"/>
  <c r="G64" i="1"/>
  <c r="H64" i="1"/>
  <c r="F64" i="1"/>
  <c r="G57" i="1"/>
  <c r="H57" i="1"/>
  <c r="Q56" i="1"/>
  <c r="Q53" i="1"/>
  <c r="Q41" i="1"/>
  <c r="Q43" i="1"/>
  <c r="Q44" i="1"/>
  <c r="Q45" i="1"/>
  <c r="Q46" i="1"/>
  <c r="Q47" i="1"/>
  <c r="Q48" i="1"/>
  <c r="Q49" i="1"/>
  <c r="Q50" i="1"/>
  <c r="Q51" i="1"/>
  <c r="Q28" i="1"/>
  <c r="Q29" i="1"/>
  <c r="Q30" i="1"/>
  <c r="C26" i="1"/>
  <c r="G120" i="1" l="1"/>
  <c r="I120" i="1"/>
  <c r="Q105" i="1"/>
  <c r="H120" i="1"/>
  <c r="Q112" i="1"/>
  <c r="Q115" i="1"/>
  <c r="Q118" i="1"/>
  <c r="M97" i="1"/>
  <c r="F120" i="1"/>
  <c r="E120" i="1"/>
  <c r="Q97" i="1" s="1"/>
  <c r="Q90" i="1"/>
  <c r="Q77" i="1"/>
  <c r="Q120" i="1" l="1"/>
  <c r="Q102" i="1"/>
  <c r="Q87" i="1" l="1"/>
  <c r="C89" i="1"/>
  <c r="C84" i="1" s="1"/>
  <c r="C80" i="1" s="1"/>
  <c r="C86" i="1"/>
  <c r="C85" i="1" s="1"/>
  <c r="D86" i="1"/>
  <c r="D89" i="1"/>
  <c r="E86" i="1"/>
  <c r="E85" i="1" s="1"/>
  <c r="I86" i="1"/>
  <c r="I89" i="1"/>
  <c r="I68" i="1"/>
  <c r="I67" i="1" s="1"/>
  <c r="I64" i="1"/>
  <c r="I57" i="1"/>
  <c r="I54" i="1"/>
  <c r="I37" i="1"/>
  <c r="I36" i="1" s="1"/>
  <c r="I31" i="1"/>
  <c r="I26" i="1"/>
  <c r="H68" i="1"/>
  <c r="H67" i="1" s="1"/>
  <c r="H37" i="1"/>
  <c r="H36" i="1" s="1"/>
  <c r="G26" i="1"/>
  <c r="H26" i="1"/>
  <c r="H31" i="1"/>
  <c r="G68" i="1"/>
  <c r="G67" i="1" s="1"/>
  <c r="D85" i="1" l="1"/>
  <c r="C82" i="1"/>
  <c r="C78" i="1" s="1"/>
  <c r="C81" i="1"/>
  <c r="I85" i="1"/>
  <c r="Q86" i="1"/>
  <c r="Q89" i="1"/>
  <c r="G37" i="1"/>
  <c r="G36" i="1" s="1"/>
  <c r="F37" i="1"/>
  <c r="F36" i="1" s="1"/>
  <c r="G31" i="1"/>
  <c r="F31" i="1"/>
  <c r="F57" i="1"/>
  <c r="F26" i="1"/>
  <c r="E26" i="1"/>
  <c r="F68" i="1"/>
  <c r="F67" i="1" s="1"/>
  <c r="E57" i="1"/>
  <c r="F61" i="1"/>
  <c r="G61" i="1"/>
  <c r="G52" i="1" s="1"/>
  <c r="H61" i="1"/>
  <c r="H52" i="1" s="1"/>
  <c r="I61" i="1"/>
  <c r="I52" i="1" s="1"/>
  <c r="J61" i="1"/>
  <c r="J52" i="1" s="1"/>
  <c r="J17" i="1" s="1"/>
  <c r="J122" i="1" s="1"/>
  <c r="K61" i="1"/>
  <c r="K52" i="1" s="1"/>
  <c r="K17" i="1" s="1"/>
  <c r="K122" i="1" s="1"/>
  <c r="L61" i="1"/>
  <c r="L52" i="1" s="1"/>
  <c r="L17" i="1" s="1"/>
  <c r="L122" i="1" s="1"/>
  <c r="M61" i="1"/>
  <c r="M52" i="1" s="1"/>
  <c r="M17" i="1" s="1"/>
  <c r="M122" i="1" s="1"/>
  <c r="N61" i="1"/>
  <c r="N52" i="1" s="1"/>
  <c r="N17" i="1" s="1"/>
  <c r="N122" i="1" s="1"/>
  <c r="O61" i="1"/>
  <c r="O52" i="1" s="1"/>
  <c r="O17" i="1" s="1"/>
  <c r="O122" i="1" s="1"/>
  <c r="P61" i="1"/>
  <c r="P52" i="1" s="1"/>
  <c r="P17" i="1" s="1"/>
  <c r="P122" i="1" s="1"/>
  <c r="E64" i="1"/>
  <c r="F20" i="1"/>
  <c r="C77" i="1" l="1"/>
  <c r="Q85" i="1"/>
  <c r="Q26" i="1"/>
  <c r="F19" i="1"/>
  <c r="E52" i="1"/>
  <c r="Q61" i="1"/>
  <c r="F52" i="1"/>
  <c r="Q55" i="1"/>
  <c r="Q57" i="1"/>
  <c r="Q58" i="1"/>
  <c r="Q62" i="1"/>
  <c r="Q64" i="1"/>
  <c r="Q65" i="1"/>
  <c r="Q66" i="1"/>
  <c r="Q54" i="1"/>
  <c r="E68" i="1"/>
  <c r="E67" i="1" s="1"/>
  <c r="Q67" i="1" s="1"/>
  <c r="E37" i="1"/>
  <c r="E36" i="1" s="1"/>
  <c r="D43" i="1"/>
  <c r="D42" i="1"/>
  <c r="D41" i="1"/>
  <c r="D20" i="1"/>
  <c r="D68" i="1"/>
  <c r="D67" i="1" s="1"/>
  <c r="D31" i="1"/>
  <c r="E31" i="1"/>
  <c r="Q31" i="1" s="1"/>
  <c r="D26" i="1"/>
  <c r="E20" i="1"/>
  <c r="G20" i="1"/>
  <c r="G19" i="1" s="1"/>
  <c r="G17" i="1" s="1"/>
  <c r="G122" i="1" s="1"/>
  <c r="H20" i="1"/>
  <c r="H19" i="1" s="1"/>
  <c r="H17" i="1" s="1"/>
  <c r="H122" i="1" s="1"/>
  <c r="I20" i="1"/>
  <c r="I19" i="1" s="1"/>
  <c r="I17" i="1" s="1"/>
  <c r="I122" i="1" s="1"/>
  <c r="J20" i="1"/>
  <c r="K20" i="1"/>
  <c r="L20" i="1"/>
  <c r="M20" i="1"/>
  <c r="N20" i="1"/>
  <c r="O20" i="1"/>
  <c r="P20" i="1"/>
  <c r="C68" i="1"/>
  <c r="C67" i="1" s="1"/>
  <c r="D64" i="1"/>
  <c r="D61" i="1"/>
  <c r="D57" i="1"/>
  <c r="D54" i="1"/>
  <c r="C64" i="1"/>
  <c r="C61" i="1"/>
  <c r="C57" i="1"/>
  <c r="C54" i="1"/>
  <c r="C37" i="1"/>
  <c r="C36" i="1" s="1"/>
  <c r="C31" i="1"/>
  <c r="C20" i="1"/>
  <c r="F17" i="1" l="1"/>
  <c r="F122" i="1" s="1"/>
  <c r="E19" i="1"/>
  <c r="E17" i="1" s="1"/>
  <c r="E122" i="1" s="1"/>
  <c r="D37" i="1"/>
  <c r="D36" i="1" s="1"/>
  <c r="D19" i="1"/>
  <c r="C52" i="1"/>
  <c r="C19" i="1"/>
  <c r="Q17" i="1" l="1"/>
  <c r="Q122" i="1" s="1"/>
  <c r="D52" i="1"/>
  <c r="D17" i="1" s="1"/>
  <c r="D122" i="1" s="1"/>
  <c r="Q21" i="1"/>
  <c r="Q20" i="1"/>
  <c r="Q36" i="1"/>
  <c r="Q25" i="1"/>
  <c r="Q22" i="1"/>
  <c r="Q52" i="1"/>
  <c r="Q39" i="1"/>
  <c r="Q37" i="1"/>
  <c r="Q38" i="1"/>
  <c r="Q40" i="1"/>
  <c r="Q42" i="1"/>
  <c r="Q68" i="1" l="1"/>
  <c r="Q70" i="1" l="1"/>
  <c r="Q69" i="1"/>
  <c r="Q34" i="1"/>
  <c r="Q23" i="1"/>
  <c r="Q24" i="1"/>
  <c r="Q27" i="1"/>
  <c r="Q32" i="1"/>
  <c r="Q33" i="1"/>
  <c r="Q35" i="1"/>
  <c r="Q19" i="1"/>
  <c r="C17" i="1" l="1"/>
  <c r="C12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<sst xmlns="http://schemas.openxmlformats.org/spreadsheetml/2006/main" count="216" uniqueCount="216">
  <si>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</si>
  <si>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</si>
  <si>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</si>
  <si>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</si>
  <si>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</si>
  <si>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</si>
  <si>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</si>
  <si>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</si>
  <si>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</si>
  <si>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</si>
  <si>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</si>
  <si>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</si>
  <si>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</si>
  <si>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</si>
  <si>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</si>
  <si>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</si>
  <si>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</si>
  <si>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</si>
  <si>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</si>
  <si>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</si>
  <si>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</si>
  <si>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</si>
  <si>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</si>
  <si>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</si>
  <si>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</si>
  <si>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</si>
  <si>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</si>
  <si>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</si>
  <si>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</si>
  <si>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</si>
  <si>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</si>
  <si>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</si>
  <si>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</si>
  <si>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</si>
  <si>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</si>
  <si>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</si>
  <si>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</si>
  <si>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</si>
  <si>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</si>
  <si>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</si>
  <si>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</si>
  <si>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</si>
  <si>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</si>
  <si>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</si>
  <si>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</si>
  <si>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</si>
  <si>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</si>
  <si>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</si>
  <si>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</si>
  <si>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</si>
  <si>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</si>
  <si>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</si>
  <si>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</si>
  <si>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</si>
  <si>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</si>
  <si>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</si>
  <si>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</si>
  <si>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</si>
  <si>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</si>
  <si>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</si>
  <si>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</si>
  <si>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</si>
  <si>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</si>
  <si>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</si>
  <si>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</si>
  <si>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</si>
  <si>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</si>
  <si>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</si>
  <si>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</si>
  <si>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</si>
  <si>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</si>
  <si>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</si>
  <si>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</si>
  <si>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</si>
  <si>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</si>
  <si>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</si>
  <si>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</si>
  <si>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</si>
  <si>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</si>
  <si>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</si>
  <si>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</si>
  <si>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</si>
  <si>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</si>
  <si>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</si>
  <si>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</si>
  <si>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</si>
  <si>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</si>
  <si>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</si>
  <si>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</si>
  <si>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AÑO 2022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</si>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</sst>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8">
    <xf numFmtId="0" fontId="0" fillId="0" borderId="0" xfId="0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center" wrapText="1"/>
    </xf>
    <xf numFmtId="164" fontId="2" fillId="2" borderId="0" xfId="0" applyNumberFormat="1" applyFont="1" applyFill="1" applyBorder="1" applyAlignment="1">
      <alignment horizontal="left" vertical="top" shrinkToFit="1"/>
    </xf>
    <xf numFmtId="0" fontId="4" fillId="2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left" vertical="center"/>
    </xf>
    <xf numFmtId="43" fontId="3" fillId="0" borderId="0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43" fontId="3" fillId="0" borderId="0" xfId="1" applyNumberFormat="1" applyFont="1" applyFill="1" applyBorder="1" applyAlignment="1">
      <alignment vertical="top"/>
    </xf>
    <xf numFmtId="43" fontId="5" fillId="0" borderId="0" xfId="1" applyNumberFormat="1" applyFont="1" applyFill="1" applyBorder="1" applyAlignment="1">
      <alignment vertical="top"/>
    </xf>
    <xf numFmtId="43" fontId="3" fillId="0" borderId="0" xfId="1" applyNumberFormat="1" applyFont="1" applyFill="1" applyBorder="1" applyAlignment="1">
      <alignment horizontal="left" vertical="top"/>
    </xf>
    <xf numFmtId="43" fontId="8" fillId="2" borderId="2" xfId="1" applyNumberFormat="1" applyFont="1" applyFill="1" applyBorder="1" applyAlignment="1">
      <alignment horizontal="center" vertical="center" wrapText="1"/>
    </xf>
    <xf numFmtId="43" fontId="8" fillId="2" borderId="3" xfId="1" applyNumberFormat="1" applyFont="1" applyFill="1" applyBorder="1" applyAlignment="1">
      <alignment horizontal="center" vertical="center" wrapText="1"/>
    </xf>
    <xf numFmtId="43" fontId="3" fillId="0" borderId="0" xfId="1" applyNumberFormat="1" applyFont="1" applyFill="1" applyBorder="1" applyAlignment="1">
      <alignment horizontal="right" vertical="top" shrinkToFit="1"/>
    </xf>
    <xf numFmtId="43" fontId="3" fillId="0" borderId="0" xfId="1" applyNumberFormat="1" applyFont="1" applyFill="1" applyBorder="1" applyAlignment="1">
      <alignment horizontal="right" vertical="top" indent="1" shrinkToFit="1"/>
    </xf>
    <xf numFmtId="43" fontId="3" fillId="0" borderId="0" xfId="1" applyNumberFormat="1" applyFont="1" applyFill="1" applyBorder="1" applyAlignment="1">
      <alignment horizontal="left" vertical="top" indent="2" shrinkToFit="1"/>
    </xf>
    <xf numFmtId="43" fontId="3" fillId="0" borderId="0" xfId="1" applyNumberFormat="1" applyFont="1" applyFill="1" applyBorder="1" applyAlignment="1">
      <alignment horizontal="right" vertical="top" indent="2" shrinkToFit="1"/>
    </xf>
    <xf numFmtId="43" fontId="2" fillId="2" borderId="0" xfId="1" applyNumberFormat="1" applyFont="1" applyFill="1" applyBorder="1" applyAlignment="1">
      <alignment vertical="top" wrapText="1"/>
    </xf>
    <xf numFmtId="43" fontId="2" fillId="2" borderId="0" xfId="1" applyNumberFormat="1" applyFont="1" applyFill="1" applyBorder="1" applyAlignment="1">
      <alignment horizontal="right" vertical="top" indent="2" shrinkToFit="1"/>
    </xf>
    <xf numFmtId="43" fontId="2" fillId="2" borderId="0" xfId="1" applyNumberFormat="1" applyFont="1" applyFill="1" applyBorder="1" applyAlignment="1">
      <alignment horizontal="left" vertical="top" shrinkToFit="1"/>
    </xf>
    <xf numFmtId="43" fontId="2" fillId="2" borderId="0" xfId="1" applyNumberFormat="1" applyFont="1" applyFill="1" applyBorder="1" applyAlignment="1">
      <alignment horizontal="right" vertical="top" shrinkToFit="1"/>
    </xf>
    <xf numFmtId="43" fontId="3" fillId="0" borderId="0" xfId="1" applyNumberFormat="1" applyFont="1" applyFill="1" applyBorder="1" applyAlignment="1">
      <alignment vertical="top" shrinkToFit="1"/>
    </xf>
    <xf numFmtId="43" fontId="3" fillId="0" borderId="0" xfId="1" applyNumberFormat="1" applyFont="1" applyFill="1" applyBorder="1" applyAlignment="1">
      <alignment horizontal="right" vertical="center" shrinkToFit="1"/>
    </xf>
    <xf numFmtId="43" fontId="3" fillId="0" borderId="0" xfId="1" applyNumberFormat="1" applyFont="1" applyFill="1" applyBorder="1" applyAlignment="1">
      <alignment horizontal="right" vertical="center" indent="1" shrinkToFit="1"/>
    </xf>
    <xf numFmtId="43" fontId="3" fillId="0" borderId="0" xfId="1" applyNumberFormat="1" applyFont="1" applyFill="1" applyBorder="1" applyAlignment="1">
      <alignment horizontal="right" vertical="center" indent="2" shrinkToFit="1"/>
    </xf>
    <xf numFmtId="43" fontId="2" fillId="2" borderId="0" xfId="1" applyNumberFormat="1" applyFont="1" applyFill="1" applyBorder="1" applyAlignment="1">
      <alignment horizontal="right" vertical="top" indent="1" shrinkToFit="1"/>
    </xf>
    <xf numFmtId="2" fontId="3" fillId="0" borderId="0" xfId="1" applyNumberFormat="1" applyFont="1" applyFill="1" applyBorder="1" applyAlignment="1">
      <alignment horizontal="right" vertical="top" shrinkToFit="1"/>
    </xf>
    <xf numFmtId="2" fontId="3" fillId="0" borderId="0" xfId="1" applyNumberFormat="1" applyFont="1" applyFill="1" applyBorder="1" applyAlignment="1">
      <alignment horizontal="right" vertical="top" indent="1" shrinkToFit="1"/>
    </xf>
    <xf numFmtId="2" fontId="3" fillId="0" borderId="0" xfId="1" applyNumberFormat="1" applyFont="1" applyFill="1" applyBorder="1" applyAlignment="1">
      <alignment vertical="top" shrinkToFit="1"/>
    </xf>
    <xf numFmtId="2" fontId="5" fillId="0" borderId="0" xfId="1" applyNumberFormat="1" applyFont="1" applyFill="1" applyBorder="1" applyAlignment="1">
      <alignment vertical="top" wrapText="1"/>
    </xf>
    <xf numFmtId="2" fontId="3" fillId="0" borderId="0" xfId="1" applyNumberFormat="1" applyFont="1" applyFill="1" applyBorder="1" applyAlignment="1">
      <alignment horizontal="right" vertical="top" indent="2" shrinkToFit="1"/>
    </xf>
    <xf numFmtId="2" fontId="3" fillId="0" borderId="0" xfId="1" applyNumberFormat="1" applyFont="1" applyFill="1" applyBorder="1" applyAlignment="1">
      <alignment vertical="center" shrinkToFit="1"/>
    </xf>
    <xf numFmtId="2" fontId="5" fillId="0" borderId="0" xfId="1" applyNumberFormat="1" applyFont="1" applyFill="1" applyBorder="1" applyAlignment="1">
      <alignment horizontal="right" vertical="top" wrapText="1"/>
    </xf>
    <xf numFmtId="43" fontId="3" fillId="0" borderId="0" xfId="1" applyNumberFormat="1" applyFont="1" applyFill="1" applyBorder="1" applyAlignment="1">
      <alignment horizontal="right" vertical="top" wrapText="1"/>
    </xf>
    <xf numFmtId="43" fontId="5" fillId="0" borderId="0" xfId="1" applyNumberFormat="1" applyFont="1" applyFill="1" applyBorder="1" applyAlignment="1">
      <alignment horizontal="right" vertical="center" wrapText="1"/>
    </xf>
    <xf numFmtId="43" fontId="5" fillId="0" borderId="0" xfId="1" applyNumberFormat="1" applyFont="1" applyFill="1" applyBorder="1" applyAlignment="1">
      <alignment horizontal="right" vertical="top" wrapText="1"/>
    </xf>
    <xf numFmtId="43" fontId="4" fillId="2" borderId="0" xfId="1" applyNumberFormat="1" applyFont="1" applyFill="1" applyBorder="1" applyAlignment="1">
      <alignment horizontal="right" vertical="top" wrapText="1"/>
    </xf>
    <xf numFmtId="43" fontId="5" fillId="0" borderId="0" xfId="1" applyFont="1" applyFill="1" applyBorder="1" applyAlignment="1">
      <alignment horizontal="right" vertical="top" wrapText="1"/>
    </xf>
    <xf numFmtId="2" fontId="3" fillId="0" borderId="0" xfId="1" applyNumberFormat="1" applyFont="1" applyFill="1" applyBorder="1" applyAlignment="1">
      <alignment horizontal="right" vertical="center" shrinkToFit="1"/>
    </xf>
    <xf numFmtId="43" fontId="4" fillId="2" borderId="0" xfId="1" applyFont="1" applyFill="1" applyBorder="1" applyAlignment="1">
      <alignment horizontal="right" vertical="top" wrapText="1"/>
    </xf>
    <xf numFmtId="2" fontId="4" fillId="2" borderId="0" xfId="1" applyNumberFormat="1" applyFont="1" applyFill="1" applyBorder="1" applyAlignment="1">
      <alignment horizontal="right" vertical="top" wrapText="1"/>
    </xf>
    <xf numFmtId="2" fontId="2" fillId="2" borderId="0" xfId="1" applyNumberFormat="1" applyFont="1" applyFill="1" applyBorder="1" applyAlignment="1">
      <alignment horizontal="right" vertical="top" indent="1" shrinkToFit="1"/>
    </xf>
    <xf numFmtId="2" fontId="5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>
      <alignment horizontal="left" vertical="center"/>
    </xf>
    <xf numFmtId="43" fontId="3" fillId="0" borderId="0" xfId="1" applyNumberFormat="1" applyFont="1" applyFill="1" applyBorder="1" applyAlignment="1">
      <alignment horizontal="left" vertical="center" shrinkToFit="1"/>
    </xf>
    <xf numFmtId="0" fontId="5" fillId="0" borderId="0" xfId="0" applyFont="1" applyFill="1" applyBorder="1" applyAlignment="1">
      <alignment horizontal="left" vertical="center" wrapText="1"/>
    </xf>
    <xf numFmtId="2" fontId="5" fillId="0" borderId="0" xfId="1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vertical="center" wrapText="1"/>
    </xf>
    <xf numFmtId="2" fontId="4" fillId="3" borderId="0" xfId="1" applyNumberFormat="1" applyFont="1" applyFill="1" applyBorder="1" applyAlignment="1">
      <alignment vertical="center" wrapText="1"/>
    </xf>
    <xf numFmtId="2" fontId="2" fillId="3" borderId="0" xfId="1" applyNumberFormat="1" applyFont="1" applyFill="1" applyBorder="1" applyAlignment="1">
      <alignment horizontal="right" vertical="center" shrinkToFit="1"/>
    </xf>
    <xf numFmtId="0" fontId="7" fillId="0" borderId="4" xfId="0" applyFont="1" applyFill="1" applyBorder="1" applyAlignment="1">
      <alignment horizontal="left" vertical="top" wrapText="1"/>
    </xf>
    <xf numFmtId="43" fontId="7" fillId="0" borderId="0" xfId="1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43" fontId="7" fillId="0" borderId="0" xfId="1" applyFont="1" applyFill="1" applyBorder="1" applyAlignment="1">
      <alignment horizontal="left" vertical="top"/>
    </xf>
    <xf numFmtId="43" fontId="7" fillId="0" borderId="0" xfId="0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 wrapText="1"/>
    </xf>
    <xf numFmtId="2" fontId="7" fillId="0" borderId="0" xfId="1" applyNumberFormat="1" applyFont="1" applyFill="1" applyBorder="1" applyAlignment="1">
      <alignment vertical="center" wrapText="1"/>
    </xf>
    <xf numFmtId="2" fontId="7" fillId="0" borderId="0" xfId="1" applyNumberFormat="1" applyFont="1" applyFill="1" applyBorder="1" applyAlignment="1">
      <alignment horizontal="right" vertical="center" shrinkToFit="1"/>
    </xf>
    <xf numFmtId="0" fontId="7" fillId="0" borderId="0" xfId="0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left" vertical="center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</xdr:colOff>
      <xdr:row>2</xdr:row>
      <xdr:rowOff>6350</xdr:rowOff>
    </xdr:from>
    <xdr:to>
      <xdr:col>5</xdr:col>
      <xdr:colOff>393700</xdr:colOff>
      <xdr:row>10</xdr:row>
      <xdr:rowOff>99695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5886450" y="387350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131"/>
  <sheetViews>
    <sheetView showGridLines="0" tabSelected="1" topLeftCell="A85" zoomScaleNormal="100" workbookViewId="0">
      <selection activeCell="D101" sqref="D101"/>
    </sheetView>
  </sheetViews>
  <sheetFormatPr baseColWidth="10" defaultColWidth="9.33203125" defaultRowHeight="15" x14ac:dyDescent="0.2"/>
  <cols>
    <col min="1" max="1" width="10.83203125" style="2" bestFit="1" customWidth="1"/>
    <col min="2" max="2" width="64.83203125" style="2" customWidth="1"/>
    <col min="3" max="3" width="20.83203125" style="20" customWidth="1"/>
    <col min="4" max="4" width="20.83203125" style="21" customWidth="1"/>
    <col min="5" max="6" width="22.1640625" style="22" bestFit="1" customWidth="1"/>
    <col min="7" max="7" width="19.33203125" style="22" customWidth="1"/>
    <col min="8" max="8" width="22.1640625" style="22" bestFit="1" customWidth="1"/>
    <col min="9" max="9" width="22.6640625" style="22" customWidth="1"/>
    <col min="10" max="10" width="20.83203125" style="22" hidden="1" customWidth="1"/>
    <col min="11" max="11" width="20.6640625" style="22" hidden="1" customWidth="1"/>
    <col min="12" max="12" width="20.83203125" style="22" hidden="1" customWidth="1"/>
    <col min="13" max="13" width="20.6640625" style="22" hidden="1" customWidth="1"/>
    <col min="14" max="14" width="23.5" style="22" hidden="1" customWidth="1"/>
    <col min="15" max="16" width="22.83203125" style="22" hidden="1" customWidth="1"/>
    <col min="17" max="17" width="22.83203125" style="22" bestFit="1" customWidth="1"/>
    <col min="18" max="18" width="9.33203125" style="1"/>
    <col min="19" max="19" width="20.83203125" style="1" bestFit="1" customWidth="1"/>
    <col min="20" max="20" width="14.33203125" style="1" bestFit="1" customWidth="1"/>
    <col min="21" max="16384" width="9.33203125" style="1"/>
  </cols>
  <sheetData>
    <row r="11" spans="1:17" ht="18.75" x14ac:dyDescent="0.2">
      <c r="A11" s="16" t="s">
        <v>88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</row>
    <row r="12" spans="1:17" x14ac:dyDescent="0.2">
      <c r="A12" s="17" t="s">
        <v>80</v>
      </c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</row>
    <row r="13" spans="1:17" x14ac:dyDescent="0.2">
      <c r="A13" s="17" t="s">
        <v>89</v>
      </c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</row>
    <row r="15" spans="1:17" x14ac:dyDescent="0.2">
      <c r="B15" s="13"/>
    </row>
    <row r="16" spans="1:17" s="14" customFormat="1" ht="31.5" x14ac:dyDescent="0.2">
      <c r="A16" s="18" t="s">
        <v>65</v>
      </c>
      <c r="B16" s="19"/>
      <c r="C16" s="23" t="s">
        <v>63</v>
      </c>
      <c r="D16" s="23" t="s">
        <v>64</v>
      </c>
      <c r="E16" s="23" t="s">
        <v>0</v>
      </c>
      <c r="F16" s="23" t="s">
        <v>1</v>
      </c>
      <c r="G16" s="23" t="s">
        <v>2</v>
      </c>
      <c r="H16" s="23" t="s">
        <v>3</v>
      </c>
      <c r="I16" s="23" t="s">
        <v>4</v>
      </c>
      <c r="J16" s="23" t="s">
        <v>5</v>
      </c>
      <c r="K16" s="23" t="s">
        <v>6</v>
      </c>
      <c r="L16" s="23" t="s">
        <v>7</v>
      </c>
      <c r="M16" s="23" t="s">
        <v>8</v>
      </c>
      <c r="N16" s="23" t="s">
        <v>9</v>
      </c>
      <c r="O16" s="23" t="s">
        <v>10</v>
      </c>
      <c r="P16" s="23" t="s">
        <v>11</v>
      </c>
      <c r="Q16" s="24" t="s">
        <v>12</v>
      </c>
    </row>
    <row r="17" spans="1:20" s="66" customFormat="1" x14ac:dyDescent="0.2">
      <c r="A17" s="64" t="s">
        <v>213</v>
      </c>
      <c r="B17" s="64"/>
      <c r="C17" s="65">
        <f>+C19+C36+C52+C67+C77+C85+C97+C102+C105</f>
        <v>15455318687</v>
      </c>
      <c r="D17" s="65">
        <f>+D19+D36+D52+D67+D77+D85+D97+D102</f>
        <v>15455318687</v>
      </c>
      <c r="E17" s="65">
        <f>+E19+E36+E52+E67+E77+E85+E97+E102</f>
        <v>1088881023.23</v>
      </c>
      <c r="F17" s="65">
        <f>+F19+F36+F52+F67+F77+F85+F97+F102</f>
        <v>1089651033.52</v>
      </c>
      <c r="G17" s="65">
        <f>+G19+G36+G52+G67+G77+G85+G97+G102</f>
        <v>1086127148.22</v>
      </c>
      <c r="H17" s="65">
        <f>+H19+H36+H52+H67+H77+H85+H97+H102</f>
        <v>1090097591.8499999</v>
      </c>
      <c r="I17" s="65">
        <f>+I19+I36+I52+I67+I77+I85+I97+I102</f>
        <v>1087273014.0400002</v>
      </c>
      <c r="J17" s="65">
        <f>+J19+J36+J52+J67+J77+J85+J97+J102</f>
        <v>0</v>
      </c>
      <c r="K17" s="65">
        <f>+K19+K36+K52+K67+K77+K85+K97+K102</f>
        <v>0</v>
      </c>
      <c r="L17" s="65">
        <f>+L19+L36+L52+L67+L77+L85+L97+L102</f>
        <v>0</v>
      </c>
      <c r="M17" s="65">
        <f>+M19+M36+M52+M67+M77+M85+M97+M102</f>
        <v>0</v>
      </c>
      <c r="N17" s="65">
        <f>+N19+N36+N52+N67+N77+N85+N97+N102</f>
        <v>0</v>
      </c>
      <c r="O17" s="65">
        <f>+O19+O36+O52+O67+O77+O85+O97+O102</f>
        <v>0</v>
      </c>
      <c r="P17" s="65">
        <f>+P19+P36+P52+P67+P77+P85+P97+P102</f>
        <v>0</v>
      </c>
      <c r="Q17" s="65">
        <f>SUM(E17:I17)</f>
        <v>5442029810.8599997</v>
      </c>
      <c r="S17" s="67"/>
      <c r="T17" s="68"/>
    </row>
    <row r="18" spans="1:20" s="12" customFormat="1" x14ac:dyDescent="0.2">
      <c r="A18" s="60">
        <v>2</v>
      </c>
      <c r="B18" s="61" t="s">
        <v>212</v>
      </c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3"/>
    </row>
    <row r="19" spans="1:20" s="3" customFormat="1" x14ac:dyDescent="0.2">
      <c r="A19" s="6">
        <v>2.1</v>
      </c>
      <c r="B19" s="7" t="s">
        <v>62</v>
      </c>
      <c r="C19" s="29">
        <f>+C20+C26+C31</f>
        <v>149774015</v>
      </c>
      <c r="D19" s="29">
        <f t="shared" ref="D19" si="0">+D20+D26+D31</f>
        <v>149774015</v>
      </c>
      <c r="E19" s="29">
        <f>+E20+E26+E31</f>
        <v>9369681.2999999989</v>
      </c>
      <c r="F19" s="29">
        <f>+F20+F26+F31</f>
        <v>9477229.6199999992</v>
      </c>
      <c r="G19" s="29">
        <f>+G20+G26+G31</f>
        <v>10033705.079999998</v>
      </c>
      <c r="H19" s="29">
        <f>+H20+H26+H31</f>
        <v>14393502.139999999</v>
      </c>
      <c r="I19" s="29">
        <f>+I20+I26+I31</f>
        <v>11679478.91</v>
      </c>
      <c r="J19" s="30"/>
      <c r="K19" s="30"/>
      <c r="L19" s="30"/>
      <c r="M19" s="31"/>
      <c r="N19" s="31"/>
      <c r="O19" s="31"/>
      <c r="P19" s="31"/>
      <c r="Q19" s="32">
        <f>SUM(E19:P19)</f>
        <v>54953597.049999997</v>
      </c>
    </row>
    <row r="20" spans="1:20" x14ac:dyDescent="0.2">
      <c r="A20" s="5" t="s">
        <v>60</v>
      </c>
      <c r="B20" s="8" t="s">
        <v>61</v>
      </c>
      <c r="C20" s="45">
        <f>SUM(C21:C25)</f>
        <v>119452510</v>
      </c>
      <c r="D20" s="45">
        <f t="shared" ref="D20:P20" si="1">SUM(D21:D25)</f>
        <v>119452510</v>
      </c>
      <c r="E20" s="45">
        <f t="shared" si="1"/>
        <v>8149694.2699999996</v>
      </c>
      <c r="F20" s="45">
        <f>SUM(F21:F25)</f>
        <v>8246637.6099999994</v>
      </c>
      <c r="G20" s="45">
        <f t="shared" si="1"/>
        <v>8725755.4299999978</v>
      </c>
      <c r="H20" s="45">
        <f t="shared" si="1"/>
        <v>8525046.0599999987</v>
      </c>
      <c r="I20" s="45">
        <f t="shared" si="1"/>
        <v>9410596.620000001</v>
      </c>
      <c r="J20" s="45">
        <f t="shared" si="1"/>
        <v>0</v>
      </c>
      <c r="K20" s="45">
        <f t="shared" si="1"/>
        <v>0</v>
      </c>
      <c r="L20" s="45">
        <f t="shared" si="1"/>
        <v>0</v>
      </c>
      <c r="M20" s="45">
        <f t="shared" si="1"/>
        <v>0</v>
      </c>
      <c r="N20" s="45">
        <f t="shared" si="1"/>
        <v>0</v>
      </c>
      <c r="O20" s="45">
        <f t="shared" si="1"/>
        <v>0</v>
      </c>
      <c r="P20" s="45">
        <f t="shared" si="1"/>
        <v>0</v>
      </c>
      <c r="Q20" s="25">
        <f>SUM(E20:P20)</f>
        <v>43057729.989999995</v>
      </c>
    </row>
    <row r="21" spans="1:20" x14ac:dyDescent="0.2">
      <c r="A21" s="5" t="s">
        <v>13</v>
      </c>
      <c r="B21" s="8" t="s">
        <v>14</v>
      </c>
      <c r="C21" s="45">
        <v>102000276</v>
      </c>
      <c r="D21" s="45">
        <v>90198876</v>
      </c>
      <c r="E21" s="45">
        <v>7070817.2999999998</v>
      </c>
      <c r="F21" s="25">
        <v>7030925.5599999996</v>
      </c>
      <c r="G21" s="26">
        <v>7348909.5599999996</v>
      </c>
      <c r="H21" s="25">
        <v>7092309.5599999996</v>
      </c>
      <c r="I21" s="25">
        <v>6960782.4400000004</v>
      </c>
      <c r="J21" s="28"/>
      <c r="K21" s="28"/>
      <c r="L21" s="28"/>
      <c r="M21" s="25"/>
      <c r="N21" s="25"/>
      <c r="O21" s="25"/>
      <c r="P21" s="25"/>
      <c r="Q21" s="25">
        <f>SUM(E21:P21)</f>
        <v>35503744.419999994</v>
      </c>
      <c r="S21" s="15"/>
    </row>
    <row r="22" spans="1:20" x14ac:dyDescent="0.2">
      <c r="A22" s="9" t="s">
        <v>15</v>
      </c>
      <c r="B22" s="9" t="s">
        <v>16</v>
      </c>
      <c r="C22" s="46">
        <v>1980000</v>
      </c>
      <c r="D22" s="46">
        <v>13781400</v>
      </c>
      <c r="E22" s="34">
        <v>979200</v>
      </c>
      <c r="F22" s="34">
        <v>1088000</v>
      </c>
      <c r="G22" s="35">
        <v>1275000</v>
      </c>
      <c r="H22" s="34">
        <v>1420000</v>
      </c>
      <c r="I22" s="34">
        <v>1808466.69</v>
      </c>
      <c r="J22" s="36"/>
      <c r="K22" s="36"/>
      <c r="L22" s="35"/>
      <c r="M22" s="34"/>
      <c r="N22" s="34"/>
      <c r="O22" s="34"/>
      <c r="P22" s="34"/>
      <c r="Q22" s="25">
        <f>SUM(E22:P22)</f>
        <v>6570666.6899999995</v>
      </c>
    </row>
    <row r="23" spans="1:20" x14ac:dyDescent="0.2">
      <c r="A23" s="5" t="s">
        <v>17</v>
      </c>
      <c r="B23" s="5" t="s">
        <v>18</v>
      </c>
      <c r="C23" s="46">
        <v>8830023</v>
      </c>
      <c r="D23" s="46">
        <v>8830023</v>
      </c>
      <c r="E23" s="38">
        <v>0</v>
      </c>
      <c r="F23" s="38">
        <v>0</v>
      </c>
      <c r="G23" s="39">
        <v>0</v>
      </c>
      <c r="H23" s="39">
        <v>0</v>
      </c>
      <c r="I23" s="39">
        <v>0</v>
      </c>
      <c r="J23" s="28"/>
      <c r="K23" s="28"/>
      <c r="L23" s="28"/>
      <c r="M23" s="25"/>
      <c r="N23" s="25"/>
      <c r="O23" s="25"/>
      <c r="P23" s="34"/>
      <c r="Q23" s="38">
        <f t="shared" ref="Q23:Q76" si="2">SUM(E23:P23)</f>
        <v>0</v>
      </c>
    </row>
    <row r="24" spans="1:20" x14ac:dyDescent="0.2">
      <c r="A24" s="5" t="s">
        <v>19</v>
      </c>
      <c r="B24" s="5" t="s">
        <v>20</v>
      </c>
      <c r="C24" s="47">
        <v>3321105</v>
      </c>
      <c r="D24" s="47">
        <v>3321105</v>
      </c>
      <c r="E24" s="38">
        <v>0</v>
      </c>
      <c r="F24" s="38">
        <v>0</v>
      </c>
      <c r="G24" s="39">
        <v>0</v>
      </c>
      <c r="H24" s="39">
        <v>0</v>
      </c>
      <c r="I24" s="39">
        <v>0</v>
      </c>
      <c r="J24" s="28"/>
      <c r="K24" s="28"/>
      <c r="L24" s="28"/>
      <c r="M24" s="25"/>
      <c r="N24" s="25"/>
      <c r="O24" s="25"/>
      <c r="P24" s="25"/>
      <c r="Q24" s="38">
        <f t="shared" si="2"/>
        <v>0</v>
      </c>
    </row>
    <row r="25" spans="1:20" x14ac:dyDescent="0.2">
      <c r="A25" s="9" t="s">
        <v>21</v>
      </c>
      <c r="B25" s="9" t="s">
        <v>22</v>
      </c>
      <c r="C25" s="46">
        <v>3321106</v>
      </c>
      <c r="D25" s="46">
        <v>3321106</v>
      </c>
      <c r="E25" s="34">
        <v>99676.97</v>
      </c>
      <c r="F25" s="25">
        <v>127712.05</v>
      </c>
      <c r="G25" s="35">
        <v>101845.87</v>
      </c>
      <c r="H25" s="34">
        <v>12736.5</v>
      </c>
      <c r="I25" s="34">
        <v>641347.49</v>
      </c>
      <c r="J25" s="36"/>
      <c r="K25" s="36"/>
      <c r="L25" s="36"/>
      <c r="M25" s="34"/>
      <c r="N25" s="34"/>
      <c r="O25" s="34"/>
      <c r="P25" s="34"/>
      <c r="Q25" s="25">
        <f>SUM(E25:P25)</f>
        <v>983318.88</v>
      </c>
    </row>
    <row r="26" spans="1:20" x14ac:dyDescent="0.2">
      <c r="A26" s="9" t="s">
        <v>23</v>
      </c>
      <c r="B26" s="9" t="s">
        <v>24</v>
      </c>
      <c r="C26" s="46">
        <f>SUM(C27:C28)</f>
        <v>14286103</v>
      </c>
      <c r="D26" s="46">
        <f t="shared" ref="D26" si="3">SUM(D27:D28)</f>
        <v>14286103</v>
      </c>
      <c r="E26" s="54">
        <f>SUM(E27:E28)</f>
        <v>0</v>
      </c>
      <c r="F26" s="54">
        <f>SUM(F27:F28)</f>
        <v>0</v>
      </c>
      <c r="G26" s="54">
        <f t="shared" ref="G26:I26" si="4">SUM(G27:G28)</f>
        <v>0</v>
      </c>
      <c r="H26" s="46">
        <f t="shared" si="4"/>
        <v>4576451.67</v>
      </c>
      <c r="I26" s="46">
        <f t="shared" si="4"/>
        <v>937229.68</v>
      </c>
      <c r="J26" s="36"/>
      <c r="K26" s="36"/>
      <c r="L26" s="36"/>
      <c r="M26" s="34"/>
      <c r="N26" s="34"/>
      <c r="O26" s="34"/>
      <c r="P26" s="34"/>
      <c r="Q26" s="25">
        <f>SUM(E26:P26)</f>
        <v>5513681.3499999996</v>
      </c>
    </row>
    <row r="27" spans="1:20" x14ac:dyDescent="0.2">
      <c r="A27" s="5" t="s">
        <v>25</v>
      </c>
      <c r="B27" s="5" t="s">
        <v>26</v>
      </c>
      <c r="C27" s="47">
        <v>7116655</v>
      </c>
      <c r="D27" s="47">
        <v>7116655</v>
      </c>
      <c r="E27" s="38">
        <v>0</v>
      </c>
      <c r="F27" s="38">
        <v>0</v>
      </c>
      <c r="G27" s="38">
        <v>0</v>
      </c>
      <c r="H27" s="25">
        <v>4576451.67</v>
      </c>
      <c r="I27" s="25">
        <v>937229.68</v>
      </c>
      <c r="J27" s="28"/>
      <c r="K27" s="28"/>
      <c r="L27" s="28"/>
      <c r="M27" s="25"/>
      <c r="N27" s="25"/>
      <c r="O27" s="25"/>
      <c r="P27" s="25"/>
      <c r="Q27" s="25">
        <f t="shared" si="2"/>
        <v>5513681.3499999996</v>
      </c>
    </row>
    <row r="28" spans="1:20" x14ac:dyDescent="0.2">
      <c r="A28" s="5" t="s">
        <v>92</v>
      </c>
      <c r="B28" s="5" t="s">
        <v>93</v>
      </c>
      <c r="C28" s="47">
        <v>7169448</v>
      </c>
      <c r="D28" s="47">
        <v>7169448</v>
      </c>
      <c r="E28" s="38">
        <v>0</v>
      </c>
      <c r="F28" s="38">
        <v>0</v>
      </c>
      <c r="G28" s="38">
        <v>0</v>
      </c>
      <c r="H28" s="44">
        <v>0</v>
      </c>
      <c r="I28" s="44">
        <v>0</v>
      </c>
      <c r="J28" s="28"/>
      <c r="K28" s="28"/>
      <c r="L28" s="28"/>
      <c r="M28" s="25"/>
      <c r="N28" s="25"/>
      <c r="O28" s="25"/>
      <c r="P28" s="25"/>
      <c r="Q28" s="38">
        <f>SUM(E28:P28)</f>
        <v>0</v>
      </c>
    </row>
    <row r="29" spans="1:20" x14ac:dyDescent="0.2">
      <c r="A29" s="9" t="s">
        <v>121</v>
      </c>
      <c r="B29" s="9" t="s">
        <v>123</v>
      </c>
      <c r="C29" s="44">
        <v>0</v>
      </c>
      <c r="D29" s="44">
        <v>0</v>
      </c>
      <c r="E29" s="44">
        <v>0</v>
      </c>
      <c r="F29" s="44">
        <v>0</v>
      </c>
      <c r="G29" s="44">
        <v>0</v>
      </c>
      <c r="H29" s="44">
        <v>0</v>
      </c>
      <c r="I29" s="44">
        <v>0</v>
      </c>
      <c r="J29" s="28"/>
      <c r="K29" s="28"/>
      <c r="L29" s="28"/>
      <c r="M29" s="25"/>
      <c r="N29" s="25"/>
      <c r="O29" s="25"/>
      <c r="P29" s="25"/>
      <c r="Q29" s="38">
        <f t="shared" si="2"/>
        <v>0</v>
      </c>
    </row>
    <row r="30" spans="1:20" x14ac:dyDescent="0.2">
      <c r="A30" s="9" t="s">
        <v>122</v>
      </c>
      <c r="B30" s="9" t="s">
        <v>124</v>
      </c>
      <c r="C30" s="44">
        <v>0</v>
      </c>
      <c r="D30" s="44">
        <v>0</v>
      </c>
      <c r="E30" s="44">
        <v>0</v>
      </c>
      <c r="F30" s="44">
        <v>0</v>
      </c>
      <c r="G30" s="44">
        <v>0</v>
      </c>
      <c r="H30" s="44">
        <v>0</v>
      </c>
      <c r="I30" s="44">
        <v>0</v>
      </c>
      <c r="J30" s="28"/>
      <c r="K30" s="28"/>
      <c r="L30" s="28"/>
      <c r="M30" s="25"/>
      <c r="N30" s="25"/>
      <c r="O30" s="25"/>
      <c r="P30" s="25"/>
      <c r="Q30" s="38">
        <f t="shared" si="2"/>
        <v>0</v>
      </c>
    </row>
    <row r="31" spans="1:20" x14ac:dyDescent="0.2">
      <c r="A31" s="9" t="s">
        <v>27</v>
      </c>
      <c r="B31" s="9" t="s">
        <v>28</v>
      </c>
      <c r="C31" s="46">
        <f>SUM(C32:C35)</f>
        <v>16035402</v>
      </c>
      <c r="D31" s="46">
        <f t="shared" ref="D31:E31" si="5">SUM(D32:D35)</f>
        <v>16035402</v>
      </c>
      <c r="E31" s="46">
        <f t="shared" si="5"/>
        <v>1219987.0299999998</v>
      </c>
      <c r="F31" s="46">
        <f>SUM(F32:F35)</f>
        <v>1230592.01</v>
      </c>
      <c r="G31" s="46">
        <f>SUM(G32:G35)</f>
        <v>1307949.6500000001</v>
      </c>
      <c r="H31" s="46">
        <f>SUM(H32:H35)</f>
        <v>1292004.4099999999</v>
      </c>
      <c r="I31" s="46">
        <f>SUM(I32:I35)</f>
        <v>1331652.6100000001</v>
      </c>
      <c r="J31" s="36"/>
      <c r="K31" s="36"/>
      <c r="L31" s="36"/>
      <c r="M31" s="34"/>
      <c r="N31" s="34"/>
      <c r="O31" s="34"/>
      <c r="P31" s="34"/>
      <c r="Q31" s="25">
        <f>SUM(E31:P31)</f>
        <v>6382185.7100000009</v>
      </c>
    </row>
    <row r="32" spans="1:20" x14ac:dyDescent="0.2">
      <c r="A32" s="5" t="s">
        <v>30</v>
      </c>
      <c r="B32" s="5" t="s">
        <v>29</v>
      </c>
      <c r="C32" s="47">
        <v>7372202</v>
      </c>
      <c r="D32" s="47">
        <v>7372202</v>
      </c>
      <c r="E32" s="25">
        <v>562280.59</v>
      </c>
      <c r="F32" s="25">
        <v>567166.18000000005</v>
      </c>
      <c r="G32" s="26">
        <v>602969.55000000005</v>
      </c>
      <c r="H32" s="25">
        <v>595057.11</v>
      </c>
      <c r="I32" s="25">
        <v>613274.16</v>
      </c>
      <c r="J32" s="28"/>
      <c r="K32" s="28"/>
      <c r="L32" s="26"/>
      <c r="M32" s="25"/>
      <c r="N32" s="25"/>
      <c r="O32" s="25"/>
      <c r="P32" s="25"/>
      <c r="Q32" s="25">
        <f t="shared" si="2"/>
        <v>2940747.5900000003</v>
      </c>
    </row>
    <row r="33" spans="1:17" x14ac:dyDescent="0.2">
      <c r="A33" s="5" t="s">
        <v>32</v>
      </c>
      <c r="B33" s="5" t="s">
        <v>31</v>
      </c>
      <c r="C33" s="47">
        <v>7382599</v>
      </c>
      <c r="D33" s="47">
        <v>7382599</v>
      </c>
      <c r="E33" s="25">
        <v>571551.21</v>
      </c>
      <c r="F33" s="25">
        <v>576443.69999999995</v>
      </c>
      <c r="G33" s="26">
        <v>612297.56000000006</v>
      </c>
      <c r="H33" s="25">
        <v>604373.96</v>
      </c>
      <c r="I33" s="25">
        <v>622616.63</v>
      </c>
      <c r="J33" s="28"/>
      <c r="K33" s="28"/>
      <c r="L33" s="26"/>
      <c r="M33" s="25"/>
      <c r="N33" s="25"/>
      <c r="O33" s="25"/>
      <c r="P33" s="25"/>
      <c r="Q33" s="25">
        <f t="shared" si="2"/>
        <v>2987283.0599999996</v>
      </c>
    </row>
    <row r="34" spans="1:17" x14ac:dyDescent="0.2">
      <c r="A34" s="5" t="s">
        <v>34</v>
      </c>
      <c r="B34" s="5" t="s">
        <v>33</v>
      </c>
      <c r="C34" s="47">
        <v>1247763</v>
      </c>
      <c r="D34" s="47">
        <v>1247763</v>
      </c>
      <c r="E34" s="25">
        <v>83933.17</v>
      </c>
      <c r="F34" s="25">
        <v>84760.07</v>
      </c>
      <c r="G34" s="26">
        <v>90460.479999999996</v>
      </c>
      <c r="H34" s="25">
        <v>90351.28</v>
      </c>
      <c r="I34" s="25">
        <v>93539.76</v>
      </c>
      <c r="J34" s="28"/>
      <c r="K34" s="28"/>
      <c r="L34" s="28"/>
      <c r="M34" s="25"/>
      <c r="N34" s="25"/>
      <c r="O34" s="25"/>
      <c r="P34" s="25"/>
      <c r="Q34" s="25">
        <f>SUM(E34:P34)</f>
        <v>443044.76</v>
      </c>
    </row>
    <row r="35" spans="1:17" x14ac:dyDescent="0.2">
      <c r="A35" s="5" t="s">
        <v>36</v>
      </c>
      <c r="B35" s="5" t="s">
        <v>35</v>
      </c>
      <c r="C35" s="47">
        <v>32838</v>
      </c>
      <c r="D35" s="47">
        <v>32838</v>
      </c>
      <c r="E35" s="25">
        <v>2222.06</v>
      </c>
      <c r="F35" s="26">
        <v>2222.06</v>
      </c>
      <c r="G35" s="26">
        <v>2222.06</v>
      </c>
      <c r="H35" s="25">
        <v>2222.06</v>
      </c>
      <c r="I35" s="25">
        <v>2222.06</v>
      </c>
      <c r="J35" s="28"/>
      <c r="K35" s="28"/>
      <c r="L35" s="26"/>
      <c r="M35" s="25"/>
      <c r="N35" s="25"/>
      <c r="O35" s="25"/>
      <c r="P35" s="25"/>
      <c r="Q35" s="25">
        <f t="shared" si="2"/>
        <v>11110.3</v>
      </c>
    </row>
    <row r="36" spans="1:17" s="3" customFormat="1" x14ac:dyDescent="0.2">
      <c r="A36" s="10">
        <v>2.2000000000000002</v>
      </c>
      <c r="B36" s="11" t="s">
        <v>37</v>
      </c>
      <c r="C36" s="48">
        <f t="shared" ref="C36:I36" si="6">+C37</f>
        <v>6361608</v>
      </c>
      <c r="D36" s="48">
        <f t="shared" si="6"/>
        <v>6361608</v>
      </c>
      <c r="E36" s="48">
        <f t="shared" si="6"/>
        <v>387808.43000000005</v>
      </c>
      <c r="F36" s="48">
        <f t="shared" si="6"/>
        <v>483446.84</v>
      </c>
      <c r="G36" s="48">
        <f t="shared" si="6"/>
        <v>616681.59</v>
      </c>
      <c r="H36" s="48">
        <f t="shared" si="6"/>
        <v>536785.97</v>
      </c>
      <c r="I36" s="48">
        <f t="shared" si="6"/>
        <v>585753.63</v>
      </c>
      <c r="J36" s="30"/>
      <c r="K36" s="30"/>
      <c r="L36" s="37"/>
      <c r="M36" s="32"/>
      <c r="N36" s="32"/>
      <c r="O36" s="32"/>
      <c r="P36" s="32"/>
      <c r="Q36" s="32">
        <f t="shared" ref="Q36:Q39" si="7">SUM(E36:P36)</f>
        <v>2610476.46</v>
      </c>
    </row>
    <row r="37" spans="1:17" x14ac:dyDescent="0.2">
      <c r="A37" s="5" t="s">
        <v>38</v>
      </c>
      <c r="B37" s="5" t="s">
        <v>39</v>
      </c>
      <c r="C37" s="47">
        <f t="shared" ref="C37:I37" si="8">SUM(C38:C43)</f>
        <v>6361608</v>
      </c>
      <c r="D37" s="47">
        <f t="shared" si="8"/>
        <v>6361608</v>
      </c>
      <c r="E37" s="47">
        <f t="shared" si="8"/>
        <v>387808.43000000005</v>
      </c>
      <c r="F37" s="47">
        <f t="shared" si="8"/>
        <v>483446.84</v>
      </c>
      <c r="G37" s="47">
        <f t="shared" si="8"/>
        <v>616681.59</v>
      </c>
      <c r="H37" s="47">
        <f t="shared" si="8"/>
        <v>536785.97</v>
      </c>
      <c r="I37" s="47">
        <f t="shared" si="8"/>
        <v>585753.63</v>
      </c>
      <c r="J37" s="28"/>
      <c r="K37" s="28"/>
      <c r="L37" s="26"/>
      <c r="M37" s="25"/>
      <c r="N37" s="25"/>
      <c r="O37" s="25"/>
      <c r="P37" s="25"/>
      <c r="Q37" s="25">
        <f t="shared" si="7"/>
        <v>2610476.46</v>
      </c>
    </row>
    <row r="38" spans="1:17" ht="15" customHeight="1" x14ac:dyDescent="0.2">
      <c r="A38" s="5" t="s">
        <v>67</v>
      </c>
      <c r="B38" s="5" t="s">
        <v>66</v>
      </c>
      <c r="C38" s="49">
        <v>129000</v>
      </c>
      <c r="D38" s="47">
        <v>3000</v>
      </c>
      <c r="E38" s="38">
        <v>0</v>
      </c>
      <c r="F38" s="38">
        <v>0</v>
      </c>
      <c r="G38" s="26">
        <v>29.9</v>
      </c>
      <c r="H38" s="25"/>
      <c r="I38" s="25"/>
      <c r="J38" s="28"/>
      <c r="K38" s="28"/>
      <c r="L38" s="26"/>
      <c r="M38" s="25"/>
      <c r="N38" s="25"/>
      <c r="O38" s="25"/>
      <c r="P38" s="25"/>
      <c r="Q38" s="25">
        <f t="shared" si="7"/>
        <v>29.9</v>
      </c>
    </row>
    <row r="39" spans="1:17" x14ac:dyDescent="0.2">
      <c r="A39" s="5" t="s">
        <v>41</v>
      </c>
      <c r="B39" s="5" t="s">
        <v>40</v>
      </c>
      <c r="C39" s="49">
        <v>4058962</v>
      </c>
      <c r="D39" s="47">
        <v>2857807.65</v>
      </c>
      <c r="E39" s="25">
        <v>184140.09</v>
      </c>
      <c r="F39" s="25">
        <v>200356.38</v>
      </c>
      <c r="G39" s="26">
        <v>228042.89</v>
      </c>
      <c r="H39" s="25">
        <v>208251.84</v>
      </c>
      <c r="I39" s="25">
        <v>258178.29</v>
      </c>
      <c r="J39" s="28"/>
      <c r="K39" s="28"/>
      <c r="L39" s="26"/>
      <c r="M39" s="25"/>
      <c r="N39" s="25"/>
      <c r="O39" s="25"/>
      <c r="P39" s="25"/>
      <c r="Q39" s="25">
        <f t="shared" si="7"/>
        <v>1078969.49</v>
      </c>
    </row>
    <row r="40" spans="1:17" x14ac:dyDescent="0.2">
      <c r="A40" s="5" t="s">
        <v>43</v>
      </c>
      <c r="B40" s="5" t="s">
        <v>42</v>
      </c>
      <c r="C40" s="49">
        <v>1040570</v>
      </c>
      <c r="D40" s="47">
        <v>1972000</v>
      </c>
      <c r="E40" s="25">
        <v>130667.32</v>
      </c>
      <c r="F40" s="25">
        <v>185606.39</v>
      </c>
      <c r="G40" s="26">
        <v>272340.40999999997</v>
      </c>
      <c r="H40" s="25">
        <v>189149.21</v>
      </c>
      <c r="I40" s="25">
        <v>222510.04</v>
      </c>
      <c r="J40" s="28"/>
      <c r="K40" s="28"/>
      <c r="L40" s="26"/>
      <c r="M40" s="25"/>
      <c r="N40" s="25"/>
      <c r="O40" s="25"/>
      <c r="P40" s="25"/>
      <c r="Q40" s="25">
        <f t="shared" ref="Q40:Q42" si="9">SUM(E40:P40)</f>
        <v>1000273.37</v>
      </c>
    </row>
    <row r="41" spans="1:17" x14ac:dyDescent="0.2">
      <c r="A41" s="5" t="s">
        <v>44</v>
      </c>
      <c r="B41" s="5" t="s">
        <v>45</v>
      </c>
      <c r="C41" s="49">
        <v>1008000</v>
      </c>
      <c r="D41" s="47">
        <f>1008000+444000</f>
        <v>1452000</v>
      </c>
      <c r="E41" s="25">
        <v>70256.02</v>
      </c>
      <c r="F41" s="25">
        <v>94559.07</v>
      </c>
      <c r="G41" s="26">
        <v>113509.39</v>
      </c>
      <c r="H41" s="25">
        <v>136621.92000000001</v>
      </c>
      <c r="I41" s="25">
        <v>102125.3</v>
      </c>
      <c r="J41" s="28"/>
      <c r="K41" s="28"/>
      <c r="L41" s="28"/>
      <c r="M41" s="25"/>
      <c r="N41" s="25"/>
      <c r="O41" s="25"/>
      <c r="P41" s="25"/>
      <c r="Q41" s="25">
        <f>SUM(E41:P41)</f>
        <v>517071.7</v>
      </c>
    </row>
    <row r="42" spans="1:17" x14ac:dyDescent="0.2">
      <c r="A42" s="5" t="s">
        <v>47</v>
      </c>
      <c r="B42" s="5" t="s">
        <v>46</v>
      </c>
      <c r="C42" s="49">
        <v>70000</v>
      </c>
      <c r="D42" s="47">
        <f>70000-41200</f>
        <v>28800</v>
      </c>
      <c r="E42" s="38">
        <v>0</v>
      </c>
      <c r="F42" s="38">
        <v>0</v>
      </c>
      <c r="G42" s="39"/>
      <c r="H42" s="38"/>
      <c r="I42" s="38">
        <v>0</v>
      </c>
      <c r="J42" s="42"/>
      <c r="K42" s="42"/>
      <c r="L42" s="42"/>
      <c r="M42" s="38"/>
      <c r="N42" s="38"/>
      <c r="O42" s="38"/>
      <c r="P42" s="50"/>
      <c r="Q42" s="38">
        <f t="shared" si="9"/>
        <v>0</v>
      </c>
    </row>
    <row r="43" spans="1:17" x14ac:dyDescent="0.2">
      <c r="A43" s="5" t="s">
        <v>49</v>
      </c>
      <c r="B43" s="4" t="s">
        <v>48</v>
      </c>
      <c r="C43" s="49">
        <v>55076</v>
      </c>
      <c r="D43" s="47">
        <f>55076-7075.65</f>
        <v>48000.35</v>
      </c>
      <c r="E43" s="25">
        <v>2745</v>
      </c>
      <c r="F43" s="25">
        <v>2925</v>
      </c>
      <c r="G43" s="26">
        <v>2759</v>
      </c>
      <c r="H43" s="25">
        <v>2763</v>
      </c>
      <c r="I43" s="34">
        <v>2940</v>
      </c>
      <c r="J43" s="28"/>
      <c r="K43" s="28"/>
      <c r="L43" s="26"/>
      <c r="M43" s="34"/>
      <c r="N43" s="34"/>
      <c r="O43" s="34"/>
      <c r="P43" s="34"/>
      <c r="Q43" s="25">
        <f>SUM(E43:P43)</f>
        <v>14132</v>
      </c>
    </row>
    <row r="44" spans="1:17" x14ac:dyDescent="0.2">
      <c r="A44" s="5" t="s">
        <v>125</v>
      </c>
      <c r="B44" s="5" t="s">
        <v>133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2"/>
      <c r="K44" s="42"/>
      <c r="L44" s="39"/>
      <c r="M44" s="50"/>
      <c r="N44" s="50"/>
      <c r="O44" s="50"/>
      <c r="P44" s="50"/>
      <c r="Q44" s="38">
        <f t="shared" ref="Q44:Q52" si="10">SUM(E44:P44)</f>
        <v>0</v>
      </c>
    </row>
    <row r="45" spans="1:17" x14ac:dyDescent="0.2">
      <c r="A45" s="5" t="s">
        <v>126</v>
      </c>
      <c r="B45" s="5" t="s">
        <v>134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2"/>
      <c r="K45" s="42"/>
      <c r="L45" s="39"/>
      <c r="M45" s="50"/>
      <c r="N45" s="50"/>
      <c r="O45" s="50"/>
      <c r="P45" s="50"/>
      <c r="Q45" s="38">
        <f t="shared" si="10"/>
        <v>0</v>
      </c>
    </row>
    <row r="46" spans="1:17" x14ac:dyDescent="0.2">
      <c r="A46" s="5" t="s">
        <v>127</v>
      </c>
      <c r="B46" s="5" t="s">
        <v>135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2"/>
      <c r="K46" s="42"/>
      <c r="L46" s="39"/>
      <c r="M46" s="50"/>
      <c r="N46" s="50"/>
      <c r="O46" s="50"/>
      <c r="P46" s="50"/>
      <c r="Q46" s="38">
        <f t="shared" si="10"/>
        <v>0</v>
      </c>
    </row>
    <row r="47" spans="1:17" x14ac:dyDescent="0.2">
      <c r="A47" s="5" t="s">
        <v>128</v>
      </c>
      <c r="B47" s="5" t="s">
        <v>136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2"/>
      <c r="K47" s="42"/>
      <c r="L47" s="39"/>
      <c r="M47" s="50"/>
      <c r="N47" s="50"/>
      <c r="O47" s="50"/>
      <c r="P47" s="50"/>
      <c r="Q47" s="38">
        <f t="shared" si="10"/>
        <v>0</v>
      </c>
    </row>
    <row r="48" spans="1:17" x14ac:dyDescent="0.2">
      <c r="A48" s="5" t="s">
        <v>129</v>
      </c>
      <c r="B48" s="5" t="s">
        <v>137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2"/>
      <c r="K48" s="42"/>
      <c r="L48" s="39"/>
      <c r="M48" s="50"/>
      <c r="N48" s="50"/>
      <c r="O48" s="50"/>
      <c r="P48" s="50"/>
      <c r="Q48" s="38">
        <f t="shared" si="10"/>
        <v>0</v>
      </c>
    </row>
    <row r="49" spans="1:18" s="55" customFormat="1" ht="30" x14ac:dyDescent="0.2">
      <c r="A49" s="9" t="s">
        <v>130</v>
      </c>
      <c r="B49" s="9" t="s">
        <v>138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0"/>
      <c r="K49" s="50"/>
      <c r="L49" s="50"/>
      <c r="M49" s="50"/>
      <c r="N49" s="50"/>
      <c r="O49" s="50"/>
      <c r="P49" s="50"/>
      <c r="Q49" s="50">
        <f t="shared" si="10"/>
        <v>0</v>
      </c>
    </row>
    <row r="50" spans="1:18" s="55" customFormat="1" ht="30" x14ac:dyDescent="0.2">
      <c r="A50" s="9" t="s">
        <v>131</v>
      </c>
      <c r="B50" s="9" t="s">
        <v>139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0"/>
      <c r="K50" s="50"/>
      <c r="L50" s="50"/>
      <c r="M50" s="50"/>
      <c r="N50" s="50"/>
      <c r="O50" s="50"/>
      <c r="P50" s="50"/>
      <c r="Q50" s="50">
        <f t="shared" si="10"/>
        <v>0</v>
      </c>
    </row>
    <row r="51" spans="1:18" x14ac:dyDescent="0.2">
      <c r="A51" s="5" t="s">
        <v>132</v>
      </c>
      <c r="B51" s="5" t="s">
        <v>140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2"/>
      <c r="K51" s="42"/>
      <c r="L51" s="39"/>
      <c r="M51" s="50"/>
      <c r="N51" s="50"/>
      <c r="O51" s="50"/>
      <c r="P51" s="50"/>
      <c r="Q51" s="38">
        <f t="shared" si="10"/>
        <v>0</v>
      </c>
    </row>
    <row r="52" spans="1:18" s="3" customFormat="1" x14ac:dyDescent="0.2">
      <c r="A52" s="10">
        <v>2.2999999999999998</v>
      </c>
      <c r="B52" s="11" t="s">
        <v>50</v>
      </c>
      <c r="C52" s="48">
        <f>+C61+C57+C64+C54</f>
        <v>15000000</v>
      </c>
      <c r="D52" s="48">
        <f>+D61+D57+D64+D54</f>
        <v>14637000</v>
      </c>
      <c r="E52" s="52">
        <f t="shared" ref="E52:P52" si="11">+E61+E57+E64+E54</f>
        <v>0</v>
      </c>
      <c r="F52" s="48">
        <f t="shared" si="11"/>
        <v>1056828.8</v>
      </c>
      <c r="G52" s="52">
        <f>+G61+G57+G64+G54</f>
        <v>0</v>
      </c>
      <c r="H52" s="52">
        <f t="shared" si="11"/>
        <v>0</v>
      </c>
      <c r="I52" s="48">
        <f>+I61+I57+I64+I54</f>
        <v>1214459.73</v>
      </c>
      <c r="J52" s="48">
        <f t="shared" si="11"/>
        <v>0</v>
      </c>
      <c r="K52" s="48">
        <f t="shared" si="11"/>
        <v>0</v>
      </c>
      <c r="L52" s="48">
        <f t="shared" si="11"/>
        <v>0</v>
      </c>
      <c r="M52" s="48">
        <f t="shared" si="11"/>
        <v>0</v>
      </c>
      <c r="N52" s="48">
        <f t="shared" si="11"/>
        <v>0</v>
      </c>
      <c r="O52" s="48">
        <f t="shared" si="11"/>
        <v>0</v>
      </c>
      <c r="P52" s="48">
        <f t="shared" si="11"/>
        <v>0</v>
      </c>
      <c r="Q52" s="37">
        <f t="shared" si="10"/>
        <v>2271288.5300000003</v>
      </c>
    </row>
    <row r="53" spans="1:18" x14ac:dyDescent="0.2">
      <c r="A53" s="5" t="s">
        <v>141</v>
      </c>
      <c r="B53" s="5" t="s">
        <v>142</v>
      </c>
      <c r="C53" s="44">
        <v>0</v>
      </c>
      <c r="D53" s="44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42"/>
      <c r="K53" s="42"/>
      <c r="L53" s="42"/>
      <c r="M53" s="42"/>
      <c r="N53" s="42"/>
      <c r="O53" s="42"/>
      <c r="P53" s="42"/>
      <c r="Q53" s="38">
        <f>SUM(E53:P53)</f>
        <v>0</v>
      </c>
    </row>
    <row r="54" spans="1:18" x14ac:dyDescent="0.2">
      <c r="A54" s="5" t="s">
        <v>69</v>
      </c>
      <c r="B54" s="5" t="s">
        <v>68</v>
      </c>
      <c r="C54" s="47">
        <f>+C55</f>
        <v>1500000</v>
      </c>
      <c r="D54" s="47">
        <f>+D55</f>
        <v>748000</v>
      </c>
      <c r="E54" s="38">
        <v>0</v>
      </c>
      <c r="F54" s="38">
        <v>0</v>
      </c>
      <c r="G54" s="38">
        <v>0</v>
      </c>
      <c r="H54" s="38">
        <v>0</v>
      </c>
      <c r="I54" s="25">
        <f>+I55</f>
        <v>9982.7999999999993</v>
      </c>
      <c r="J54" s="28"/>
      <c r="K54" s="28"/>
      <c r="L54" s="28"/>
      <c r="M54" s="28"/>
      <c r="N54" s="28"/>
      <c r="O54" s="28"/>
      <c r="P54" s="28"/>
      <c r="Q54" s="25">
        <f>SUM(E54:P54)</f>
        <v>9982.7999999999993</v>
      </c>
    </row>
    <row r="55" spans="1:18" x14ac:dyDescent="0.2">
      <c r="A55" s="5" t="s">
        <v>71</v>
      </c>
      <c r="B55" s="5" t="s">
        <v>70</v>
      </c>
      <c r="C55" s="47">
        <v>1500000</v>
      </c>
      <c r="D55" s="47">
        <v>748000</v>
      </c>
      <c r="E55" s="38">
        <v>0</v>
      </c>
      <c r="F55" s="38">
        <v>0</v>
      </c>
      <c r="G55" s="39"/>
      <c r="H55" s="38"/>
      <c r="I55" s="28">
        <v>9982.7999999999993</v>
      </c>
      <c r="J55" s="28"/>
      <c r="K55" s="28"/>
      <c r="L55" s="28"/>
      <c r="M55" s="28"/>
      <c r="N55" s="28"/>
      <c r="O55" s="28"/>
      <c r="P55" s="28"/>
      <c r="Q55" s="25">
        <f t="shared" ref="Q55:Q66" si="12">SUM(E55:P55)</f>
        <v>9982.7999999999993</v>
      </c>
    </row>
    <row r="56" spans="1:18" x14ac:dyDescent="0.2">
      <c r="A56" s="5" t="s">
        <v>143</v>
      </c>
      <c r="B56" s="5" t="s">
        <v>144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38">
        <f t="shared" si="12"/>
        <v>0</v>
      </c>
    </row>
    <row r="57" spans="1:18" x14ac:dyDescent="0.2">
      <c r="A57" s="5" t="s">
        <v>73</v>
      </c>
      <c r="B57" s="5" t="s">
        <v>72</v>
      </c>
      <c r="C57" s="47">
        <f>+C58</f>
        <v>1800000</v>
      </c>
      <c r="D57" s="47">
        <f>+D58</f>
        <v>1747000</v>
      </c>
      <c r="E57" s="44">
        <f t="shared" ref="E57:H57" si="13">+E58</f>
        <v>0</v>
      </c>
      <c r="F57" s="44">
        <f t="shared" si="13"/>
        <v>0</v>
      </c>
      <c r="G57" s="44">
        <f t="shared" si="13"/>
        <v>0</v>
      </c>
      <c r="H57" s="44">
        <f t="shared" si="13"/>
        <v>0</v>
      </c>
      <c r="I57" s="28">
        <f>+I58</f>
        <v>496496.33</v>
      </c>
      <c r="J57" s="28"/>
      <c r="K57" s="28"/>
      <c r="L57" s="28"/>
      <c r="M57" s="28"/>
      <c r="N57" s="28"/>
      <c r="O57" s="28"/>
      <c r="P57" s="28"/>
      <c r="Q57" s="25">
        <f t="shared" si="12"/>
        <v>496496.33</v>
      </c>
    </row>
    <row r="58" spans="1:18" x14ac:dyDescent="0.2">
      <c r="A58" s="5" t="s">
        <v>75</v>
      </c>
      <c r="B58" s="5" t="s">
        <v>74</v>
      </c>
      <c r="C58" s="47">
        <v>1800000</v>
      </c>
      <c r="D58" s="47">
        <v>1747000</v>
      </c>
      <c r="E58" s="38">
        <v>0</v>
      </c>
      <c r="F58" s="38">
        <v>0</v>
      </c>
      <c r="G58" s="38">
        <v>0</v>
      </c>
      <c r="H58" s="38">
        <v>0</v>
      </c>
      <c r="I58" s="28">
        <v>496496.33</v>
      </c>
      <c r="J58" s="28"/>
      <c r="K58" s="28"/>
      <c r="L58" s="28"/>
      <c r="M58" s="28"/>
      <c r="N58" s="28"/>
      <c r="O58" s="28"/>
      <c r="P58" s="28"/>
      <c r="Q58" s="25">
        <f t="shared" si="12"/>
        <v>496496.33</v>
      </c>
    </row>
    <row r="59" spans="1:18" x14ac:dyDescent="0.2">
      <c r="A59" s="5" t="s">
        <v>145</v>
      </c>
      <c r="B59" s="5" t="s">
        <v>147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28"/>
      <c r="K59" s="28"/>
      <c r="L59" s="28"/>
      <c r="M59" s="28"/>
      <c r="N59" s="28"/>
      <c r="O59" s="28"/>
      <c r="P59" s="28"/>
      <c r="Q59" s="38">
        <f>SUM(E59:P59)</f>
        <v>0</v>
      </c>
    </row>
    <row r="60" spans="1:18" x14ac:dyDescent="0.2">
      <c r="A60" s="5" t="s">
        <v>146</v>
      </c>
      <c r="B60" s="5" t="s">
        <v>148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28"/>
      <c r="K60" s="28"/>
      <c r="L60" s="28"/>
      <c r="M60" s="28"/>
      <c r="N60" s="28"/>
      <c r="O60" s="28"/>
      <c r="P60" s="28"/>
      <c r="Q60" s="38">
        <f t="shared" si="12"/>
        <v>0</v>
      </c>
    </row>
    <row r="61" spans="1:18" s="55" customFormat="1" ht="30" x14ac:dyDescent="0.2">
      <c r="A61" s="9" t="s">
        <v>51</v>
      </c>
      <c r="B61" s="9" t="s">
        <v>52</v>
      </c>
      <c r="C61" s="46">
        <f>+C62</f>
        <v>8400000</v>
      </c>
      <c r="D61" s="46">
        <f>+D62</f>
        <v>8400000</v>
      </c>
      <c r="E61" s="54">
        <v>0</v>
      </c>
      <c r="F61" s="46">
        <f t="shared" ref="F61:P61" si="14">+F62</f>
        <v>1000000</v>
      </c>
      <c r="G61" s="54">
        <f t="shared" si="14"/>
        <v>0</v>
      </c>
      <c r="H61" s="54">
        <f t="shared" si="14"/>
        <v>0</v>
      </c>
      <c r="I61" s="54">
        <f t="shared" si="14"/>
        <v>0</v>
      </c>
      <c r="J61" s="46">
        <f t="shared" si="14"/>
        <v>0</v>
      </c>
      <c r="K61" s="46">
        <f t="shared" si="14"/>
        <v>0</v>
      </c>
      <c r="L61" s="46">
        <f t="shared" si="14"/>
        <v>0</v>
      </c>
      <c r="M61" s="46">
        <f t="shared" si="14"/>
        <v>0</v>
      </c>
      <c r="N61" s="46">
        <f t="shared" si="14"/>
        <v>0</v>
      </c>
      <c r="O61" s="46">
        <f t="shared" si="14"/>
        <v>0</v>
      </c>
      <c r="P61" s="46">
        <f t="shared" si="14"/>
        <v>0</v>
      </c>
      <c r="Q61" s="25">
        <f>SUM(E61:P61)</f>
        <v>1000000</v>
      </c>
    </row>
    <row r="62" spans="1:18" x14ac:dyDescent="0.2">
      <c r="A62" s="5" t="s">
        <v>53</v>
      </c>
      <c r="B62" s="5" t="s">
        <v>54</v>
      </c>
      <c r="C62" s="47">
        <v>8400000</v>
      </c>
      <c r="D62" s="47">
        <v>8400000</v>
      </c>
      <c r="E62" s="38">
        <v>0</v>
      </c>
      <c r="F62" s="25">
        <v>1000000</v>
      </c>
      <c r="G62" s="40">
        <v>0</v>
      </c>
      <c r="H62" s="38">
        <v>0</v>
      </c>
      <c r="I62" s="38">
        <v>0</v>
      </c>
      <c r="J62" s="28"/>
      <c r="K62" s="28"/>
      <c r="L62" s="28"/>
      <c r="M62" s="28"/>
      <c r="N62" s="28"/>
      <c r="O62" s="28"/>
      <c r="P62" s="28"/>
      <c r="Q62" s="25">
        <f t="shared" si="12"/>
        <v>1000000</v>
      </c>
    </row>
    <row r="63" spans="1:18" s="55" customFormat="1" ht="30" x14ac:dyDescent="0.2">
      <c r="A63" s="9" t="s">
        <v>149</v>
      </c>
      <c r="B63" s="9" t="s">
        <v>150</v>
      </c>
      <c r="C63" s="54">
        <v>0</v>
      </c>
      <c r="D63" s="54">
        <v>0</v>
      </c>
      <c r="E63" s="50">
        <v>0</v>
      </c>
      <c r="F63" s="50">
        <v>0</v>
      </c>
      <c r="G63" s="43">
        <v>0</v>
      </c>
      <c r="H63" s="50">
        <v>0</v>
      </c>
      <c r="I63" s="50">
        <v>0</v>
      </c>
      <c r="J63" s="50"/>
      <c r="K63" s="50"/>
      <c r="L63" s="50"/>
      <c r="M63" s="50"/>
      <c r="N63" s="50"/>
      <c r="O63" s="50"/>
      <c r="P63" s="50"/>
      <c r="Q63" s="50">
        <f t="shared" si="12"/>
        <v>0</v>
      </c>
      <c r="R63" s="56"/>
    </row>
    <row r="64" spans="1:18" x14ac:dyDescent="0.2">
      <c r="A64" s="5" t="s">
        <v>76</v>
      </c>
      <c r="B64" s="5" t="s">
        <v>77</v>
      </c>
      <c r="C64" s="47">
        <f>SUM(C65:C66)</f>
        <v>3300000</v>
      </c>
      <c r="D64" s="47">
        <f>SUM(D65:D66)</f>
        <v>3742000</v>
      </c>
      <c r="E64" s="44">
        <f t="shared" ref="E64" si="15">SUM(E65:E66)</f>
        <v>0</v>
      </c>
      <c r="F64" s="47">
        <f>SUM(F65:F66)</f>
        <v>56828.800000000003</v>
      </c>
      <c r="G64" s="41">
        <f t="shared" ref="G64:H64" si="16">SUM(G65:G66)</f>
        <v>0</v>
      </c>
      <c r="H64" s="44">
        <f t="shared" si="16"/>
        <v>0</v>
      </c>
      <c r="I64" s="47">
        <f t="shared" ref="I64" si="17">SUM(I65:I66)</f>
        <v>707980.6</v>
      </c>
      <c r="J64" s="28"/>
      <c r="K64" s="28"/>
      <c r="L64" s="28"/>
      <c r="M64" s="28"/>
      <c r="N64" s="28"/>
      <c r="O64" s="28"/>
      <c r="P64" s="28"/>
      <c r="Q64" s="25">
        <f t="shared" si="12"/>
        <v>764809.4</v>
      </c>
    </row>
    <row r="65" spans="1:17" x14ac:dyDescent="0.2">
      <c r="A65" s="5" t="s">
        <v>94</v>
      </c>
      <c r="B65" s="5" t="s">
        <v>95</v>
      </c>
      <c r="C65" s="47">
        <v>600000</v>
      </c>
      <c r="D65" s="47">
        <v>600000</v>
      </c>
      <c r="E65" s="38">
        <v>0</v>
      </c>
      <c r="F65" s="40">
        <v>0</v>
      </c>
      <c r="G65" s="40">
        <v>0</v>
      </c>
      <c r="H65" s="38">
        <v>0</v>
      </c>
      <c r="I65" s="38">
        <v>0</v>
      </c>
      <c r="J65" s="28"/>
      <c r="K65" s="28"/>
      <c r="L65" s="28"/>
      <c r="M65" s="28"/>
      <c r="N65" s="28"/>
      <c r="O65" s="28"/>
      <c r="P65" s="28"/>
      <c r="Q65" s="38">
        <f t="shared" si="12"/>
        <v>0</v>
      </c>
    </row>
    <row r="66" spans="1:17" x14ac:dyDescent="0.2">
      <c r="A66" s="5" t="s">
        <v>79</v>
      </c>
      <c r="B66" s="5" t="s">
        <v>78</v>
      </c>
      <c r="C66" s="47">
        <v>2700000</v>
      </c>
      <c r="D66" s="47">
        <v>3142000</v>
      </c>
      <c r="E66" s="38">
        <v>0</v>
      </c>
      <c r="F66" s="33">
        <v>56828.800000000003</v>
      </c>
      <c r="G66" s="40">
        <v>0</v>
      </c>
      <c r="H66" s="38">
        <v>0</v>
      </c>
      <c r="I66" s="28">
        <v>707980.6</v>
      </c>
      <c r="J66" s="28"/>
      <c r="K66" s="28"/>
      <c r="L66" s="28"/>
      <c r="M66" s="28"/>
      <c r="N66" s="28"/>
      <c r="O66" s="28"/>
      <c r="P66" s="28"/>
      <c r="Q66" s="25">
        <f t="shared" si="12"/>
        <v>764809.4</v>
      </c>
    </row>
    <row r="67" spans="1:17" s="3" customFormat="1" x14ac:dyDescent="0.2">
      <c r="A67" s="10">
        <v>2.4</v>
      </c>
      <c r="B67" s="11" t="s">
        <v>55</v>
      </c>
      <c r="C67" s="48">
        <f>+C68+C71+C72+C73+C74+C75+C76</f>
        <v>15284183064</v>
      </c>
      <c r="D67" s="48">
        <f t="shared" ref="D67:I67" si="18">+D68+D71+D72+D73+D74+D75+D76</f>
        <v>15284183064</v>
      </c>
      <c r="E67" s="48">
        <f t="shared" si="18"/>
        <v>1079123533.5</v>
      </c>
      <c r="F67" s="48">
        <f t="shared" si="18"/>
        <v>1078633528.26</v>
      </c>
      <c r="G67" s="48">
        <f t="shared" si="18"/>
        <v>1075476761.55</v>
      </c>
      <c r="H67" s="48">
        <f t="shared" si="18"/>
        <v>1075167303.74</v>
      </c>
      <c r="I67" s="48">
        <f t="shared" si="18"/>
        <v>1073431075.1</v>
      </c>
      <c r="J67" s="30"/>
      <c r="K67" s="30"/>
      <c r="L67" s="30"/>
      <c r="M67" s="30"/>
      <c r="N67" s="30"/>
      <c r="O67" s="30"/>
      <c r="P67" s="30"/>
      <c r="Q67" s="37">
        <f>SUM(E67:P67)</f>
        <v>5381832202.1500006</v>
      </c>
    </row>
    <row r="68" spans="1:17" x14ac:dyDescent="0.2">
      <c r="A68" s="5" t="s">
        <v>56</v>
      </c>
      <c r="B68" s="5" t="s">
        <v>57</v>
      </c>
      <c r="C68" s="47">
        <f t="shared" ref="C68:I68" si="19">SUM(C69:C70)</f>
        <v>15284183064</v>
      </c>
      <c r="D68" s="47">
        <f t="shared" si="19"/>
        <v>15284183064</v>
      </c>
      <c r="E68" s="47">
        <f t="shared" si="19"/>
        <v>1079123533.5</v>
      </c>
      <c r="F68" s="47">
        <f t="shared" si="19"/>
        <v>1078633528.26</v>
      </c>
      <c r="G68" s="47">
        <f t="shared" si="19"/>
        <v>1075476761.55</v>
      </c>
      <c r="H68" s="47">
        <f t="shared" si="19"/>
        <v>1075167303.74</v>
      </c>
      <c r="I68" s="47">
        <f t="shared" si="19"/>
        <v>1073431075.1</v>
      </c>
      <c r="J68" s="28"/>
      <c r="K68" s="28"/>
      <c r="L68" s="28"/>
      <c r="M68" s="28"/>
      <c r="N68" s="28"/>
      <c r="O68" s="28"/>
      <c r="P68" s="28"/>
      <c r="Q68" s="25">
        <f>SUM(E68:P68)</f>
        <v>5381832202.1500006</v>
      </c>
    </row>
    <row r="69" spans="1:17" x14ac:dyDescent="0.2">
      <c r="A69" s="5" t="s">
        <v>90</v>
      </c>
      <c r="B69" s="5" t="s">
        <v>91</v>
      </c>
      <c r="C69" s="47">
        <v>70795608</v>
      </c>
      <c r="D69" s="47">
        <v>70795608</v>
      </c>
      <c r="E69" s="25">
        <v>5536290.9900000002</v>
      </c>
      <c r="F69" s="25">
        <v>5536290.9900000002</v>
      </c>
      <c r="G69" s="26">
        <v>5498531.0300000003</v>
      </c>
      <c r="H69" s="25">
        <v>5498531.0300000003</v>
      </c>
      <c r="I69" s="28">
        <v>5498531.0300000003</v>
      </c>
      <c r="J69" s="28"/>
      <c r="K69" s="28"/>
      <c r="L69" s="28"/>
      <c r="M69" s="28"/>
      <c r="N69" s="28"/>
      <c r="O69" s="28"/>
      <c r="P69" s="28"/>
      <c r="Q69" s="25">
        <f t="shared" si="2"/>
        <v>27568175.070000004</v>
      </c>
    </row>
    <row r="70" spans="1:17" x14ac:dyDescent="0.2">
      <c r="A70" s="5" t="s">
        <v>58</v>
      </c>
      <c r="B70" s="5" t="s">
        <v>59</v>
      </c>
      <c r="C70" s="47">
        <v>15213387456</v>
      </c>
      <c r="D70" s="47">
        <v>15213387456</v>
      </c>
      <c r="E70" s="25">
        <v>1073587242.51</v>
      </c>
      <c r="F70" s="25">
        <v>1073097237.27</v>
      </c>
      <c r="G70" s="26">
        <v>1069978230.52</v>
      </c>
      <c r="H70" s="25">
        <v>1069668772.71</v>
      </c>
      <c r="I70" s="28">
        <v>1067932544.0700001</v>
      </c>
      <c r="J70" s="28"/>
      <c r="K70" s="28"/>
      <c r="L70" s="28"/>
      <c r="M70" s="28"/>
      <c r="N70" s="28"/>
      <c r="O70" s="28"/>
      <c r="P70" s="28"/>
      <c r="Q70" s="25">
        <f t="shared" si="2"/>
        <v>5354264027.0799999</v>
      </c>
    </row>
    <row r="71" spans="1:17" s="55" customFormat="1" ht="30" x14ac:dyDescent="0.2">
      <c r="A71" s="9" t="s">
        <v>151</v>
      </c>
      <c r="B71" s="9" t="s">
        <v>157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34"/>
      <c r="K71" s="34"/>
      <c r="L71" s="34"/>
      <c r="M71" s="34"/>
      <c r="N71" s="34"/>
      <c r="O71" s="34"/>
      <c r="P71" s="34"/>
      <c r="Q71" s="50">
        <f t="shared" si="2"/>
        <v>0</v>
      </c>
    </row>
    <row r="72" spans="1:17" s="55" customFormat="1" ht="30" x14ac:dyDescent="0.2">
      <c r="A72" s="9" t="s">
        <v>152</v>
      </c>
      <c r="B72" s="9" t="s">
        <v>158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34"/>
      <c r="K72" s="34"/>
      <c r="L72" s="34"/>
      <c r="M72" s="34"/>
      <c r="N72" s="34"/>
      <c r="O72" s="34"/>
      <c r="P72" s="34"/>
      <c r="Q72" s="50">
        <f t="shared" si="2"/>
        <v>0</v>
      </c>
    </row>
    <row r="73" spans="1:17" s="55" customFormat="1" ht="30" x14ac:dyDescent="0.2">
      <c r="A73" s="9" t="s">
        <v>153</v>
      </c>
      <c r="B73" s="9" t="s">
        <v>159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34"/>
      <c r="K73" s="34"/>
      <c r="L73" s="34"/>
      <c r="M73" s="34"/>
      <c r="N73" s="34"/>
      <c r="O73" s="34"/>
      <c r="P73" s="34"/>
      <c r="Q73" s="50">
        <f t="shared" si="2"/>
        <v>0</v>
      </c>
    </row>
    <row r="74" spans="1:17" s="55" customFormat="1" ht="30" x14ac:dyDescent="0.2">
      <c r="A74" s="9" t="s">
        <v>154</v>
      </c>
      <c r="B74" s="9" t="s">
        <v>160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34"/>
      <c r="K74" s="34"/>
      <c r="L74" s="34"/>
      <c r="M74" s="34"/>
      <c r="N74" s="34"/>
      <c r="O74" s="34"/>
      <c r="P74" s="34"/>
      <c r="Q74" s="50">
        <f t="shared" si="2"/>
        <v>0</v>
      </c>
    </row>
    <row r="75" spans="1:17" s="55" customFormat="1" x14ac:dyDescent="0.2">
      <c r="A75" s="9" t="s">
        <v>155</v>
      </c>
      <c r="B75" s="9" t="s">
        <v>161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34"/>
      <c r="K75" s="34"/>
      <c r="L75" s="34"/>
      <c r="M75" s="34"/>
      <c r="N75" s="34"/>
      <c r="O75" s="34"/>
      <c r="P75" s="34"/>
      <c r="Q75" s="50">
        <f t="shared" si="2"/>
        <v>0</v>
      </c>
    </row>
    <row r="76" spans="1:17" s="55" customFormat="1" ht="30" x14ac:dyDescent="0.2">
      <c r="A76" s="9" t="s">
        <v>156</v>
      </c>
      <c r="B76" s="9" t="s">
        <v>162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34"/>
      <c r="K76" s="34"/>
      <c r="L76" s="34"/>
      <c r="M76" s="34"/>
      <c r="N76" s="34"/>
      <c r="O76" s="34"/>
      <c r="P76" s="34"/>
      <c r="Q76" s="50">
        <f t="shared" si="2"/>
        <v>0</v>
      </c>
    </row>
    <row r="77" spans="1:17" s="3" customFormat="1" x14ac:dyDescent="0.2">
      <c r="A77" s="10">
        <v>2.5</v>
      </c>
      <c r="B77" s="11" t="s">
        <v>106</v>
      </c>
      <c r="C77" s="52">
        <f>SUM(C78:C84)</f>
        <v>0</v>
      </c>
      <c r="D77" s="52">
        <f t="shared" ref="D77:P77" si="20">SUM(D78:D84)</f>
        <v>0</v>
      </c>
      <c r="E77" s="52">
        <f t="shared" si="20"/>
        <v>0</v>
      </c>
      <c r="F77" s="52">
        <f t="shared" si="20"/>
        <v>0</v>
      </c>
      <c r="G77" s="52">
        <f t="shared" si="20"/>
        <v>0</v>
      </c>
      <c r="H77" s="52">
        <f t="shared" si="20"/>
        <v>0</v>
      </c>
      <c r="I77" s="52">
        <f t="shared" si="20"/>
        <v>0</v>
      </c>
      <c r="J77" s="52">
        <f t="shared" si="20"/>
        <v>0</v>
      </c>
      <c r="K77" s="52">
        <f t="shared" si="20"/>
        <v>0</v>
      </c>
      <c r="L77" s="52">
        <f t="shared" si="20"/>
        <v>0</v>
      </c>
      <c r="M77" s="52">
        <f t="shared" si="20"/>
        <v>0</v>
      </c>
      <c r="N77" s="52">
        <f t="shared" si="20"/>
        <v>0</v>
      </c>
      <c r="O77" s="52">
        <f t="shared" si="20"/>
        <v>0</v>
      </c>
      <c r="P77" s="52">
        <f t="shared" si="20"/>
        <v>0</v>
      </c>
      <c r="Q77" s="53">
        <f>SUM(E77:P77)</f>
        <v>0</v>
      </c>
    </row>
    <row r="78" spans="1:17" s="55" customFormat="1" x14ac:dyDescent="0.2">
      <c r="A78" s="9" t="s">
        <v>107</v>
      </c>
      <c r="B78" s="9" t="s">
        <v>114</v>
      </c>
      <c r="C78" s="54">
        <f>+C82</f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0"/>
      <c r="K78" s="50"/>
      <c r="L78" s="50"/>
      <c r="M78" s="50"/>
      <c r="N78" s="50"/>
      <c r="O78" s="50"/>
      <c r="P78" s="50"/>
      <c r="Q78" s="50">
        <f>SUM(E78:P78)</f>
        <v>0</v>
      </c>
    </row>
    <row r="79" spans="1:17" s="55" customFormat="1" ht="30" x14ac:dyDescent="0.2">
      <c r="A79" s="9" t="s">
        <v>108</v>
      </c>
      <c r="B79" s="9" t="s">
        <v>115</v>
      </c>
      <c r="C79" s="54">
        <f t="shared" ref="C79:C83" si="21">+C83</f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0"/>
      <c r="K79" s="50"/>
      <c r="L79" s="50"/>
      <c r="M79" s="50"/>
      <c r="N79" s="50"/>
      <c r="O79" s="50"/>
      <c r="P79" s="50"/>
      <c r="Q79" s="50">
        <f t="shared" ref="Q79:Q84" si="22">SUM(E79:P79)</f>
        <v>0</v>
      </c>
    </row>
    <row r="80" spans="1:17" s="55" customFormat="1" ht="30" x14ac:dyDescent="0.2">
      <c r="A80" s="9" t="s">
        <v>109</v>
      </c>
      <c r="B80" s="9" t="s">
        <v>116</v>
      </c>
      <c r="C80" s="54">
        <f t="shared" si="21"/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0"/>
      <c r="K80" s="50"/>
      <c r="L80" s="50"/>
      <c r="M80" s="50"/>
      <c r="N80" s="50"/>
      <c r="O80" s="50"/>
      <c r="P80" s="50"/>
      <c r="Q80" s="50">
        <f t="shared" si="22"/>
        <v>0</v>
      </c>
    </row>
    <row r="81" spans="1:17" s="55" customFormat="1" ht="30" x14ac:dyDescent="0.2">
      <c r="A81" s="9" t="s">
        <v>110</v>
      </c>
      <c r="B81" s="9" t="s">
        <v>117</v>
      </c>
      <c r="C81" s="54">
        <f t="shared" si="21"/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0"/>
      <c r="K81" s="50"/>
      <c r="L81" s="50"/>
      <c r="M81" s="50"/>
      <c r="N81" s="50"/>
      <c r="O81" s="50"/>
      <c r="P81" s="50"/>
      <c r="Q81" s="50">
        <f t="shared" si="22"/>
        <v>0</v>
      </c>
    </row>
    <row r="82" spans="1:17" s="55" customFormat="1" ht="30" x14ac:dyDescent="0.2">
      <c r="A82" s="9" t="s">
        <v>111</v>
      </c>
      <c r="B82" s="9" t="s">
        <v>118</v>
      </c>
      <c r="C82" s="54">
        <f t="shared" si="21"/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0"/>
      <c r="K82" s="50"/>
      <c r="L82" s="50"/>
      <c r="M82" s="50"/>
      <c r="N82" s="50"/>
      <c r="O82" s="50"/>
      <c r="P82" s="50"/>
      <c r="Q82" s="50">
        <f t="shared" si="22"/>
        <v>0</v>
      </c>
    </row>
    <row r="83" spans="1:17" s="55" customFormat="1" x14ac:dyDescent="0.2">
      <c r="A83" s="9" t="s">
        <v>112</v>
      </c>
      <c r="B83" s="9" t="s">
        <v>119</v>
      </c>
      <c r="C83" s="54">
        <f t="shared" si="21"/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0"/>
      <c r="K83" s="50"/>
      <c r="L83" s="50"/>
      <c r="M83" s="50"/>
      <c r="N83" s="50"/>
      <c r="O83" s="50"/>
      <c r="P83" s="50"/>
      <c r="Q83" s="50">
        <f t="shared" si="22"/>
        <v>0</v>
      </c>
    </row>
    <row r="84" spans="1:17" s="55" customFormat="1" ht="30" x14ac:dyDescent="0.2">
      <c r="A84" s="9" t="s">
        <v>113</v>
      </c>
      <c r="B84" s="9" t="s">
        <v>120</v>
      </c>
      <c r="C84" s="54">
        <f>+C89</f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0"/>
      <c r="K84" s="50"/>
      <c r="L84" s="50"/>
      <c r="M84" s="50"/>
      <c r="N84" s="50"/>
      <c r="O84" s="50"/>
      <c r="P84" s="50"/>
      <c r="Q84" s="50">
        <f t="shared" si="22"/>
        <v>0</v>
      </c>
    </row>
    <row r="85" spans="1:17" s="3" customFormat="1" x14ac:dyDescent="0.2">
      <c r="A85" s="10">
        <v>2.6</v>
      </c>
      <c r="B85" s="11" t="s">
        <v>97</v>
      </c>
      <c r="C85" s="52">
        <f>+C86+C89+C91+C92+C93+C94+C95+C96</f>
        <v>0</v>
      </c>
      <c r="D85" s="51">
        <f t="shared" ref="D85:I85" si="23">+D86+D89+D91+D92+D93+D94+D95+D96</f>
        <v>363000</v>
      </c>
      <c r="E85" s="52">
        <f t="shared" si="23"/>
        <v>0</v>
      </c>
      <c r="F85" s="52">
        <f t="shared" si="23"/>
        <v>0</v>
      </c>
      <c r="G85" s="52">
        <f t="shared" si="23"/>
        <v>0</v>
      </c>
      <c r="H85" s="52">
        <f t="shared" si="23"/>
        <v>0</v>
      </c>
      <c r="I85" s="51">
        <f t="shared" si="23"/>
        <v>362246.67</v>
      </c>
      <c r="J85" s="30"/>
      <c r="K85" s="30"/>
      <c r="L85" s="30"/>
      <c r="M85" s="30"/>
      <c r="N85" s="30"/>
      <c r="O85" s="30"/>
      <c r="P85" s="30"/>
      <c r="Q85" s="37">
        <f>SUM(E85:P85)</f>
        <v>362246.67</v>
      </c>
    </row>
    <row r="86" spans="1:17" x14ac:dyDescent="0.2">
      <c r="A86" s="5" t="s">
        <v>98</v>
      </c>
      <c r="B86" s="5" t="s">
        <v>99</v>
      </c>
      <c r="C86" s="44">
        <f>+C87</f>
        <v>0</v>
      </c>
      <c r="D86" s="47">
        <f>+D87</f>
        <v>64500</v>
      </c>
      <c r="E86" s="44">
        <f t="shared" ref="E86:H90" si="24">+E87</f>
        <v>0</v>
      </c>
      <c r="F86" s="44">
        <f t="shared" si="24"/>
        <v>0</v>
      </c>
      <c r="G86" s="44">
        <f t="shared" si="24"/>
        <v>0</v>
      </c>
      <c r="H86" s="44">
        <f t="shared" si="24"/>
        <v>0</v>
      </c>
      <c r="I86" s="47">
        <f>+I87</f>
        <v>64003.199999999997</v>
      </c>
      <c r="J86" s="28"/>
      <c r="K86" s="28"/>
      <c r="L86" s="28"/>
      <c r="M86" s="28"/>
      <c r="N86" s="28"/>
      <c r="O86" s="28"/>
      <c r="P86" s="28"/>
      <c r="Q86" s="25">
        <f>SUM(E86:P86)</f>
        <v>64003.199999999997</v>
      </c>
    </row>
    <row r="87" spans="1:17" x14ac:dyDescent="0.2">
      <c r="A87" s="5" t="s">
        <v>100</v>
      </c>
      <c r="B87" s="5" t="s">
        <v>101</v>
      </c>
      <c r="C87" s="44">
        <v>0</v>
      </c>
      <c r="D87" s="47">
        <v>64500</v>
      </c>
      <c r="E87" s="44">
        <f t="shared" si="24"/>
        <v>0</v>
      </c>
      <c r="F87" s="44">
        <f t="shared" si="24"/>
        <v>0</v>
      </c>
      <c r="G87" s="44">
        <f t="shared" si="24"/>
        <v>0</v>
      </c>
      <c r="H87" s="44">
        <f t="shared" si="24"/>
        <v>0</v>
      </c>
      <c r="I87" s="28">
        <v>64003.199999999997</v>
      </c>
      <c r="J87" s="28"/>
      <c r="K87" s="28"/>
      <c r="L87" s="28"/>
      <c r="M87" s="28"/>
      <c r="N87" s="28"/>
      <c r="O87" s="28"/>
      <c r="P87" s="28"/>
      <c r="Q87" s="25">
        <f>SUM(E87:P87)</f>
        <v>64003.199999999997</v>
      </c>
    </row>
    <row r="88" spans="1:17" x14ac:dyDescent="0.2">
      <c r="A88" s="5" t="s">
        <v>163</v>
      </c>
      <c r="B88" s="5" t="s">
        <v>164</v>
      </c>
      <c r="C88" s="44">
        <v>0</v>
      </c>
      <c r="D88" s="44">
        <v>0</v>
      </c>
      <c r="E88" s="44">
        <f t="shared" si="24"/>
        <v>0</v>
      </c>
      <c r="F88" s="44">
        <f t="shared" si="24"/>
        <v>0</v>
      </c>
      <c r="G88" s="44">
        <f t="shared" si="24"/>
        <v>0</v>
      </c>
      <c r="H88" s="44">
        <f t="shared" si="24"/>
        <v>0</v>
      </c>
      <c r="I88" s="44">
        <v>0</v>
      </c>
      <c r="J88" s="28"/>
      <c r="K88" s="28"/>
      <c r="L88" s="28"/>
      <c r="M88" s="28"/>
      <c r="N88" s="28"/>
      <c r="O88" s="28"/>
      <c r="P88" s="28"/>
      <c r="Q88" s="44">
        <v>0</v>
      </c>
    </row>
    <row r="89" spans="1:17" x14ac:dyDescent="0.2">
      <c r="A89" s="5" t="s">
        <v>102</v>
      </c>
      <c r="B89" s="5" t="s">
        <v>103</v>
      </c>
      <c r="C89" s="44">
        <f t="shared" ref="C89:D89" si="25">+C90</f>
        <v>0</v>
      </c>
      <c r="D89" s="47">
        <f t="shared" si="25"/>
        <v>298500</v>
      </c>
      <c r="E89" s="44">
        <f t="shared" si="24"/>
        <v>0</v>
      </c>
      <c r="F89" s="44">
        <f t="shared" si="24"/>
        <v>0</v>
      </c>
      <c r="G89" s="44">
        <f t="shared" si="24"/>
        <v>0</v>
      </c>
      <c r="H89" s="44">
        <f t="shared" si="24"/>
        <v>0</v>
      </c>
      <c r="I89" s="47">
        <f>+I90</f>
        <v>298243.46999999997</v>
      </c>
      <c r="J89" s="28"/>
      <c r="K89" s="28"/>
      <c r="L89" s="28"/>
      <c r="M89" s="28"/>
      <c r="N89" s="28"/>
      <c r="O89" s="28"/>
      <c r="P89" s="28"/>
      <c r="Q89" s="25">
        <f>SUM(E89:P89)</f>
        <v>298243.46999999997</v>
      </c>
    </row>
    <row r="90" spans="1:17" x14ac:dyDescent="0.2">
      <c r="A90" s="5" t="s">
        <v>104</v>
      </c>
      <c r="B90" s="5" t="s">
        <v>105</v>
      </c>
      <c r="C90" s="44">
        <v>0</v>
      </c>
      <c r="D90" s="47">
        <v>298500</v>
      </c>
      <c r="E90" s="44">
        <f t="shared" si="24"/>
        <v>0</v>
      </c>
      <c r="F90" s="44">
        <f t="shared" si="24"/>
        <v>0</v>
      </c>
      <c r="G90" s="44">
        <f t="shared" si="24"/>
        <v>0</v>
      </c>
      <c r="H90" s="44">
        <f t="shared" si="24"/>
        <v>0</v>
      </c>
      <c r="I90" s="28">
        <v>298243.46999999997</v>
      </c>
      <c r="J90" s="28"/>
      <c r="K90" s="28"/>
      <c r="L90" s="28"/>
      <c r="M90" s="28"/>
      <c r="N90" s="28"/>
      <c r="O90" s="28"/>
      <c r="P90" s="28"/>
      <c r="Q90" s="25">
        <f>SUM(E90:P90)</f>
        <v>298243.46999999997</v>
      </c>
    </row>
    <row r="91" spans="1:17" s="55" customFormat="1" ht="30" x14ac:dyDescent="0.2">
      <c r="A91" s="9" t="s">
        <v>165</v>
      </c>
      <c r="B91" s="9" t="s">
        <v>171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34"/>
      <c r="K91" s="34"/>
      <c r="L91" s="34"/>
      <c r="M91" s="34"/>
      <c r="N91" s="34"/>
      <c r="O91" s="34"/>
      <c r="P91" s="34"/>
      <c r="Q91" s="50">
        <f t="shared" ref="Q91:Q108" si="26">SUM(E91:P91)</f>
        <v>0</v>
      </c>
    </row>
    <row r="92" spans="1:17" s="55" customFormat="1" x14ac:dyDescent="0.2">
      <c r="A92" s="9" t="s">
        <v>166</v>
      </c>
      <c r="B92" s="9" t="s">
        <v>172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57"/>
      <c r="K92" s="57"/>
      <c r="L92" s="34"/>
      <c r="M92" s="34"/>
      <c r="N92" s="34"/>
      <c r="O92" s="34"/>
      <c r="P92" s="34"/>
      <c r="Q92" s="38">
        <f t="shared" si="26"/>
        <v>0</v>
      </c>
    </row>
    <row r="93" spans="1:17" s="55" customFormat="1" x14ac:dyDescent="0.2">
      <c r="A93" s="9" t="s">
        <v>167</v>
      </c>
      <c r="B93" s="9" t="s">
        <v>173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57"/>
      <c r="K93" s="57"/>
      <c r="L93" s="34"/>
      <c r="M93" s="34"/>
      <c r="N93" s="34"/>
      <c r="O93" s="34"/>
      <c r="P93" s="34"/>
      <c r="Q93" s="38">
        <f t="shared" si="26"/>
        <v>0</v>
      </c>
    </row>
    <row r="94" spans="1:17" s="55" customFormat="1" x14ac:dyDescent="0.2">
      <c r="A94" s="9" t="s">
        <v>168</v>
      </c>
      <c r="B94" s="9" t="s">
        <v>174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57"/>
      <c r="K94" s="57"/>
      <c r="L94" s="34"/>
      <c r="M94" s="34"/>
      <c r="N94" s="34"/>
      <c r="O94" s="34"/>
      <c r="P94" s="34"/>
      <c r="Q94" s="38">
        <f t="shared" si="26"/>
        <v>0</v>
      </c>
    </row>
    <row r="95" spans="1:17" s="55" customFormat="1" x14ac:dyDescent="0.2">
      <c r="A95" s="9" t="s">
        <v>169</v>
      </c>
      <c r="B95" s="9" t="s">
        <v>175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57"/>
      <c r="K95" s="57"/>
      <c r="L95" s="34"/>
      <c r="M95" s="34"/>
      <c r="N95" s="34"/>
      <c r="O95" s="34"/>
      <c r="P95" s="34"/>
      <c r="Q95" s="38">
        <f t="shared" si="26"/>
        <v>0</v>
      </c>
    </row>
    <row r="96" spans="1:17" s="55" customFormat="1" ht="30" x14ac:dyDescent="0.2">
      <c r="A96" s="9" t="s">
        <v>170</v>
      </c>
      <c r="B96" s="9" t="s">
        <v>176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57"/>
      <c r="K96" s="57"/>
      <c r="L96" s="34"/>
      <c r="M96" s="34"/>
      <c r="N96" s="34"/>
      <c r="O96" s="34"/>
      <c r="P96" s="34"/>
      <c r="Q96" s="38">
        <f t="shared" si="26"/>
        <v>0</v>
      </c>
    </row>
    <row r="97" spans="1:17" s="3" customFormat="1" x14ac:dyDescent="0.2">
      <c r="A97" s="10">
        <v>2.7</v>
      </c>
      <c r="B97" s="11" t="s">
        <v>177</v>
      </c>
      <c r="C97" s="52">
        <f>SUM(C98:C101)</f>
        <v>0</v>
      </c>
      <c r="D97" s="52">
        <f t="shared" ref="D97:I97" si="27">SUM(D98:D101)</f>
        <v>0</v>
      </c>
      <c r="E97" s="52">
        <f t="shared" si="27"/>
        <v>0</v>
      </c>
      <c r="F97" s="52">
        <f t="shared" si="27"/>
        <v>0</v>
      </c>
      <c r="G97" s="52">
        <f t="shared" si="27"/>
        <v>0</v>
      </c>
      <c r="H97" s="52">
        <f t="shared" si="27"/>
        <v>0</v>
      </c>
      <c r="I97" s="52">
        <f t="shared" si="27"/>
        <v>0</v>
      </c>
      <c r="J97" s="52">
        <f t="shared" ref="J97" si="28">SUM(J98:J104)</f>
        <v>0</v>
      </c>
      <c r="K97" s="52">
        <f t="shared" ref="K97" si="29">SUM(K98:K104)</f>
        <v>0</v>
      </c>
      <c r="L97" s="52">
        <f t="shared" ref="L97" si="30">SUM(L98:L104)</f>
        <v>0</v>
      </c>
      <c r="M97" s="52">
        <f t="shared" ref="M97" si="31">SUM(M98:M104)</f>
        <v>0</v>
      </c>
      <c r="N97" s="52">
        <f t="shared" ref="N97" si="32">SUM(N98:N104)</f>
        <v>0</v>
      </c>
      <c r="O97" s="52">
        <f t="shared" ref="O97" si="33">SUM(O98:O104)</f>
        <v>0</v>
      </c>
      <c r="P97" s="52">
        <f t="shared" ref="P97" si="34">SUM(P98:P104)</f>
        <v>0</v>
      </c>
      <c r="Q97" s="53">
        <f>SUM(E97:P97)</f>
        <v>0</v>
      </c>
    </row>
    <row r="98" spans="1:17" x14ac:dyDescent="0.2">
      <c r="A98" s="5" t="s">
        <v>179</v>
      </c>
      <c r="B98" s="5" t="s">
        <v>178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38">
        <f>SUM(E98:P98)</f>
        <v>0</v>
      </c>
    </row>
    <row r="99" spans="1:17" x14ac:dyDescent="0.2">
      <c r="A99" s="5" t="s">
        <v>180</v>
      </c>
      <c r="B99" s="5" t="s">
        <v>183</v>
      </c>
      <c r="C99" s="41">
        <v>0</v>
      </c>
      <c r="D99" s="41">
        <v>0</v>
      </c>
      <c r="E99" s="41">
        <v>0</v>
      </c>
      <c r="F99" s="41">
        <v>0</v>
      </c>
      <c r="G99" s="41">
        <v>0</v>
      </c>
      <c r="H99" s="41">
        <v>0</v>
      </c>
      <c r="I99" s="41">
        <v>0</v>
      </c>
      <c r="J99" s="41">
        <v>0</v>
      </c>
      <c r="K99" s="41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38">
        <f t="shared" si="26"/>
        <v>0</v>
      </c>
    </row>
    <row r="100" spans="1:17" x14ac:dyDescent="0.2">
      <c r="A100" s="5" t="s">
        <v>181</v>
      </c>
      <c r="B100" s="5" t="s">
        <v>184</v>
      </c>
      <c r="C100" s="41">
        <v>0</v>
      </c>
      <c r="D100" s="41">
        <v>0</v>
      </c>
      <c r="E100" s="41">
        <v>0</v>
      </c>
      <c r="F100" s="41">
        <v>0</v>
      </c>
      <c r="G100" s="41">
        <v>0</v>
      </c>
      <c r="H100" s="41">
        <v>0</v>
      </c>
      <c r="I100" s="41">
        <v>0</v>
      </c>
      <c r="J100" s="41">
        <v>0</v>
      </c>
      <c r="K100" s="41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38">
        <f t="shared" si="26"/>
        <v>0</v>
      </c>
    </row>
    <row r="101" spans="1:17" s="55" customFormat="1" ht="30" x14ac:dyDescent="0.2">
      <c r="A101" s="58" t="s">
        <v>182</v>
      </c>
      <c r="B101" s="58" t="s">
        <v>185</v>
      </c>
      <c r="C101" s="41">
        <v>0</v>
      </c>
      <c r="D101" s="41">
        <v>0</v>
      </c>
      <c r="E101" s="41">
        <v>0</v>
      </c>
      <c r="F101" s="41">
        <v>0</v>
      </c>
      <c r="G101" s="41">
        <v>0</v>
      </c>
      <c r="H101" s="41">
        <v>0</v>
      </c>
      <c r="I101" s="41">
        <v>0</v>
      </c>
      <c r="J101" s="41">
        <v>0</v>
      </c>
      <c r="K101" s="41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38">
        <f t="shared" si="26"/>
        <v>0</v>
      </c>
    </row>
    <row r="102" spans="1:17" s="3" customFormat="1" ht="30" x14ac:dyDescent="0.2">
      <c r="A102" s="10">
        <v>2.8</v>
      </c>
      <c r="B102" s="11" t="s">
        <v>186</v>
      </c>
      <c r="C102" s="52">
        <f>SUM(C103:C104)</f>
        <v>0</v>
      </c>
      <c r="D102" s="52">
        <f t="shared" ref="D102:P102" si="35">SUM(D103:D104)</f>
        <v>0</v>
      </c>
      <c r="E102" s="52">
        <f t="shared" si="35"/>
        <v>0</v>
      </c>
      <c r="F102" s="52">
        <f t="shared" si="35"/>
        <v>0</v>
      </c>
      <c r="G102" s="52">
        <f t="shared" si="35"/>
        <v>0</v>
      </c>
      <c r="H102" s="52">
        <f t="shared" si="35"/>
        <v>0</v>
      </c>
      <c r="I102" s="52">
        <f t="shared" si="35"/>
        <v>0</v>
      </c>
      <c r="J102" s="52">
        <f t="shared" si="35"/>
        <v>0</v>
      </c>
      <c r="K102" s="52">
        <f t="shared" si="35"/>
        <v>0</v>
      </c>
      <c r="L102" s="52">
        <f t="shared" si="35"/>
        <v>0</v>
      </c>
      <c r="M102" s="52">
        <f t="shared" si="35"/>
        <v>0</v>
      </c>
      <c r="N102" s="52">
        <f t="shared" si="35"/>
        <v>0</v>
      </c>
      <c r="O102" s="52">
        <f t="shared" si="35"/>
        <v>0</v>
      </c>
      <c r="P102" s="52">
        <f t="shared" si="35"/>
        <v>0</v>
      </c>
      <c r="Q102" s="53">
        <f>SUM(E102:P102)</f>
        <v>0</v>
      </c>
    </row>
    <row r="103" spans="1:17" x14ac:dyDescent="0.2">
      <c r="A103" s="5" t="s">
        <v>191</v>
      </c>
      <c r="B103" s="5" t="s">
        <v>192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27"/>
      <c r="K103" s="27"/>
      <c r="L103" s="28"/>
      <c r="M103" s="28"/>
      <c r="N103" s="28"/>
      <c r="O103" s="28"/>
      <c r="P103" s="28"/>
      <c r="Q103" s="38">
        <f>SUM(E103:P103)</f>
        <v>0</v>
      </c>
    </row>
    <row r="104" spans="1:17" s="55" customFormat="1" ht="30" x14ac:dyDescent="0.2">
      <c r="A104" s="9" t="s">
        <v>193</v>
      </c>
      <c r="B104" s="9" t="s">
        <v>194</v>
      </c>
      <c r="C104" s="59">
        <v>0</v>
      </c>
      <c r="D104" s="59">
        <v>0</v>
      </c>
      <c r="E104" s="59">
        <v>0</v>
      </c>
      <c r="F104" s="59">
        <v>0</v>
      </c>
      <c r="G104" s="59">
        <v>0</v>
      </c>
      <c r="H104" s="59">
        <v>0</v>
      </c>
      <c r="I104" s="59">
        <v>0</v>
      </c>
      <c r="J104" s="57"/>
      <c r="K104" s="57"/>
      <c r="L104" s="34"/>
      <c r="M104" s="34"/>
      <c r="N104" s="34"/>
      <c r="O104" s="34"/>
      <c r="P104" s="34"/>
      <c r="Q104" s="50">
        <f t="shared" si="26"/>
        <v>0</v>
      </c>
    </row>
    <row r="105" spans="1:17" s="3" customFormat="1" x14ac:dyDescent="0.2">
      <c r="A105" s="10">
        <v>2.9</v>
      </c>
      <c r="B105" s="11" t="s">
        <v>190</v>
      </c>
      <c r="C105" s="52">
        <f>SUM(C106:C108)</f>
        <v>0</v>
      </c>
      <c r="D105" s="52">
        <f t="shared" ref="D105:I105" si="36">SUM(D106:D108)</f>
        <v>0</v>
      </c>
      <c r="E105" s="52">
        <f t="shared" si="36"/>
        <v>0</v>
      </c>
      <c r="F105" s="52">
        <f t="shared" si="36"/>
        <v>0</v>
      </c>
      <c r="G105" s="52">
        <f t="shared" si="36"/>
        <v>0</v>
      </c>
      <c r="H105" s="52">
        <f t="shared" si="36"/>
        <v>0</v>
      </c>
      <c r="I105" s="52">
        <f t="shared" si="36"/>
        <v>0</v>
      </c>
      <c r="J105" s="52"/>
      <c r="K105" s="52"/>
      <c r="L105" s="52"/>
      <c r="M105" s="52"/>
      <c r="N105" s="52"/>
      <c r="O105" s="52"/>
      <c r="P105" s="52"/>
      <c r="Q105" s="53">
        <f>SUM(E105:I105)</f>
        <v>0</v>
      </c>
    </row>
    <row r="106" spans="1:17" x14ac:dyDescent="0.2">
      <c r="A106" s="5" t="s">
        <v>187</v>
      </c>
      <c r="B106" s="5" t="s">
        <v>195</v>
      </c>
      <c r="C106" s="41">
        <v>0</v>
      </c>
      <c r="D106" s="41">
        <v>0</v>
      </c>
      <c r="E106" s="41">
        <v>0</v>
      </c>
      <c r="F106" s="41">
        <v>0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50">
        <f t="shared" si="26"/>
        <v>0</v>
      </c>
    </row>
    <row r="107" spans="1:17" x14ac:dyDescent="0.2">
      <c r="A107" s="5" t="s">
        <v>188</v>
      </c>
      <c r="B107" s="5" t="s">
        <v>196</v>
      </c>
      <c r="C107" s="41">
        <v>0</v>
      </c>
      <c r="D107" s="41">
        <v>0</v>
      </c>
      <c r="E107" s="41">
        <v>0</v>
      </c>
      <c r="F107" s="41">
        <v>0</v>
      </c>
      <c r="G107" s="41">
        <v>0</v>
      </c>
      <c r="H107" s="41">
        <v>0</v>
      </c>
      <c r="I107" s="41">
        <v>0</v>
      </c>
      <c r="J107" s="41">
        <v>0</v>
      </c>
      <c r="K107" s="41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50">
        <f t="shared" si="26"/>
        <v>0</v>
      </c>
    </row>
    <row r="108" spans="1:17" s="55" customFormat="1" ht="30" x14ac:dyDescent="0.2">
      <c r="A108" s="9" t="s">
        <v>189</v>
      </c>
      <c r="B108" s="9" t="s">
        <v>197</v>
      </c>
      <c r="C108" s="59">
        <v>0</v>
      </c>
      <c r="D108" s="59">
        <v>0</v>
      </c>
      <c r="E108" s="59">
        <v>0</v>
      </c>
      <c r="F108" s="59">
        <v>0</v>
      </c>
      <c r="G108" s="59">
        <v>0</v>
      </c>
      <c r="H108" s="59">
        <v>0</v>
      </c>
      <c r="I108" s="59">
        <v>0</v>
      </c>
      <c r="J108" s="59">
        <v>0</v>
      </c>
      <c r="K108" s="59">
        <v>0</v>
      </c>
      <c r="L108" s="59">
        <v>0</v>
      </c>
      <c r="M108" s="59">
        <v>0</v>
      </c>
      <c r="N108" s="59">
        <v>0</v>
      </c>
      <c r="O108" s="59">
        <v>0</v>
      </c>
      <c r="P108" s="59">
        <v>0</v>
      </c>
      <c r="Q108" s="50">
        <f t="shared" si="26"/>
        <v>0</v>
      </c>
    </row>
    <row r="109" spans="1:17" s="55" customFormat="1" x14ac:dyDescent="0.2">
      <c r="A109" s="9"/>
      <c r="B109" s="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0"/>
    </row>
    <row r="110" spans="1:17" s="55" customFormat="1" x14ac:dyDescent="0.2">
      <c r="A110" s="9"/>
      <c r="B110" s="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0"/>
    </row>
    <row r="111" spans="1:17" s="12" customFormat="1" x14ac:dyDescent="0.2">
      <c r="A111" s="60">
        <v>4</v>
      </c>
      <c r="B111" s="61" t="s">
        <v>204</v>
      </c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3"/>
    </row>
    <row r="112" spans="1:17" s="3" customFormat="1" x14ac:dyDescent="0.2">
      <c r="A112" s="10">
        <v>4.0999999999999996</v>
      </c>
      <c r="B112" s="11" t="s">
        <v>203</v>
      </c>
      <c r="C112" s="52">
        <f>SUM(C113:C114)</f>
        <v>0</v>
      </c>
      <c r="D112" s="52">
        <f t="shared" ref="D112:I112" si="37">SUM(D113:D114)</f>
        <v>0</v>
      </c>
      <c r="E112" s="52">
        <f t="shared" si="37"/>
        <v>0</v>
      </c>
      <c r="F112" s="52">
        <f t="shared" si="37"/>
        <v>0</v>
      </c>
      <c r="G112" s="52">
        <f t="shared" si="37"/>
        <v>0</v>
      </c>
      <c r="H112" s="52">
        <f t="shared" si="37"/>
        <v>0</v>
      </c>
      <c r="I112" s="52">
        <f t="shared" si="37"/>
        <v>0</v>
      </c>
      <c r="J112" s="52"/>
      <c r="K112" s="52"/>
      <c r="L112" s="52"/>
      <c r="M112" s="52"/>
      <c r="N112" s="52"/>
      <c r="O112" s="52"/>
      <c r="P112" s="52"/>
      <c r="Q112" s="53">
        <f>SUM(E112:I112)</f>
        <v>0</v>
      </c>
    </row>
    <row r="113" spans="1:17" s="55" customFormat="1" x14ac:dyDescent="0.2">
      <c r="A113" s="9" t="s">
        <v>200</v>
      </c>
      <c r="B113" s="9" t="s">
        <v>199</v>
      </c>
      <c r="C113" s="59">
        <v>0</v>
      </c>
      <c r="D113" s="59">
        <v>0</v>
      </c>
      <c r="E113" s="59">
        <v>0</v>
      </c>
      <c r="F113" s="59">
        <v>0</v>
      </c>
      <c r="G113" s="59">
        <v>0</v>
      </c>
      <c r="H113" s="59">
        <v>0</v>
      </c>
      <c r="I113" s="59">
        <v>0</v>
      </c>
      <c r="J113" s="59">
        <v>0</v>
      </c>
      <c r="K113" s="59">
        <v>0</v>
      </c>
      <c r="L113" s="59">
        <v>0</v>
      </c>
      <c r="M113" s="59">
        <v>0</v>
      </c>
      <c r="N113" s="59">
        <v>0</v>
      </c>
      <c r="O113" s="59">
        <v>0</v>
      </c>
      <c r="P113" s="59">
        <v>0</v>
      </c>
      <c r="Q113" s="50">
        <f>SUM(E113:I113)</f>
        <v>0</v>
      </c>
    </row>
    <row r="114" spans="1:17" s="55" customFormat="1" x14ac:dyDescent="0.2">
      <c r="A114" s="9" t="s">
        <v>198</v>
      </c>
      <c r="B114" s="9" t="s">
        <v>201</v>
      </c>
      <c r="C114" s="59">
        <v>0</v>
      </c>
      <c r="D114" s="59">
        <v>0</v>
      </c>
      <c r="E114" s="59">
        <v>0</v>
      </c>
      <c r="F114" s="59">
        <v>0</v>
      </c>
      <c r="G114" s="59">
        <v>0</v>
      </c>
      <c r="H114" s="59">
        <v>0</v>
      </c>
      <c r="I114" s="59">
        <v>0</v>
      </c>
      <c r="J114" s="59">
        <v>0</v>
      </c>
      <c r="K114" s="59">
        <v>0</v>
      </c>
      <c r="L114" s="59">
        <v>0</v>
      </c>
      <c r="M114" s="59">
        <v>0</v>
      </c>
      <c r="N114" s="59">
        <v>0</v>
      </c>
      <c r="O114" s="59">
        <v>0</v>
      </c>
      <c r="P114" s="59">
        <v>0</v>
      </c>
      <c r="Q114" s="50">
        <f>SUM(E114:I114)</f>
        <v>0</v>
      </c>
    </row>
    <row r="115" spans="1:17" s="3" customFormat="1" x14ac:dyDescent="0.2">
      <c r="A115" s="10">
        <v>4.2</v>
      </c>
      <c r="B115" s="11" t="s">
        <v>202</v>
      </c>
      <c r="C115" s="52">
        <f>SUM(C116:C117)</f>
        <v>0</v>
      </c>
      <c r="D115" s="52">
        <f t="shared" ref="D115:I115" si="38">SUM(D116:D117)</f>
        <v>0</v>
      </c>
      <c r="E115" s="52">
        <f t="shared" si="38"/>
        <v>0</v>
      </c>
      <c r="F115" s="52">
        <f t="shared" si="38"/>
        <v>0</v>
      </c>
      <c r="G115" s="52">
        <f t="shared" si="38"/>
        <v>0</v>
      </c>
      <c r="H115" s="52">
        <f t="shared" si="38"/>
        <v>0</v>
      </c>
      <c r="I115" s="52">
        <f t="shared" si="38"/>
        <v>0</v>
      </c>
      <c r="J115" s="52"/>
      <c r="K115" s="52"/>
      <c r="L115" s="52"/>
      <c r="M115" s="52"/>
      <c r="N115" s="52"/>
      <c r="O115" s="52"/>
      <c r="P115" s="52"/>
      <c r="Q115" s="53">
        <f>SUM(E115:I115)</f>
        <v>0</v>
      </c>
    </row>
    <row r="116" spans="1:17" s="55" customFormat="1" x14ac:dyDescent="0.2">
      <c r="A116" s="9" t="s">
        <v>209</v>
      </c>
      <c r="B116" s="9" t="s">
        <v>208</v>
      </c>
      <c r="C116" s="59">
        <v>0</v>
      </c>
      <c r="D116" s="59">
        <v>0</v>
      </c>
      <c r="E116" s="59">
        <v>0</v>
      </c>
      <c r="F116" s="59">
        <v>0</v>
      </c>
      <c r="G116" s="59">
        <v>0</v>
      </c>
      <c r="H116" s="59">
        <v>0</v>
      </c>
      <c r="I116" s="59">
        <v>0</v>
      </c>
      <c r="J116" s="59"/>
      <c r="K116" s="59"/>
      <c r="L116" s="59"/>
      <c r="M116" s="59"/>
      <c r="N116" s="59"/>
      <c r="O116" s="59"/>
      <c r="P116" s="59"/>
      <c r="Q116" s="50">
        <f>SUM(E116:I116)</f>
        <v>0</v>
      </c>
    </row>
    <row r="117" spans="1:17" s="55" customFormat="1" x14ac:dyDescent="0.2">
      <c r="A117" s="9" t="s">
        <v>211</v>
      </c>
      <c r="B117" s="9" t="s">
        <v>210</v>
      </c>
      <c r="C117" s="59">
        <v>0</v>
      </c>
      <c r="D117" s="59">
        <v>0</v>
      </c>
      <c r="E117" s="59">
        <v>0</v>
      </c>
      <c r="F117" s="59">
        <v>0</v>
      </c>
      <c r="G117" s="59">
        <v>0</v>
      </c>
      <c r="H117" s="59">
        <v>0</v>
      </c>
      <c r="I117" s="59">
        <v>0</v>
      </c>
      <c r="J117" s="59"/>
      <c r="K117" s="59"/>
      <c r="L117" s="59"/>
      <c r="M117" s="59"/>
      <c r="N117" s="59"/>
      <c r="O117" s="59"/>
      <c r="P117" s="59"/>
      <c r="Q117" s="50">
        <f>SUM(E117:I117)</f>
        <v>0</v>
      </c>
    </row>
    <row r="118" spans="1:17" s="3" customFormat="1" x14ac:dyDescent="0.2">
      <c r="A118" s="10">
        <v>4.3</v>
      </c>
      <c r="B118" s="11" t="s">
        <v>205</v>
      </c>
      <c r="C118" s="52">
        <f>SUM(C119)</f>
        <v>0</v>
      </c>
      <c r="D118" s="52">
        <f t="shared" ref="D118:I118" si="39">SUM(D119)</f>
        <v>0</v>
      </c>
      <c r="E118" s="52">
        <f t="shared" si="39"/>
        <v>0</v>
      </c>
      <c r="F118" s="52">
        <f t="shared" si="39"/>
        <v>0</v>
      </c>
      <c r="G118" s="52">
        <f t="shared" si="39"/>
        <v>0</v>
      </c>
      <c r="H118" s="52">
        <f t="shared" si="39"/>
        <v>0</v>
      </c>
      <c r="I118" s="52">
        <f t="shared" si="39"/>
        <v>0</v>
      </c>
      <c r="J118" s="52"/>
      <c r="K118" s="52"/>
      <c r="L118" s="52"/>
      <c r="M118" s="52"/>
      <c r="N118" s="52"/>
      <c r="O118" s="52"/>
      <c r="P118" s="52"/>
      <c r="Q118" s="53">
        <f>SUM(E118:I118)</f>
        <v>0</v>
      </c>
    </row>
    <row r="119" spans="1:17" s="55" customFormat="1" x14ac:dyDescent="0.2">
      <c r="A119" s="9" t="s">
        <v>207</v>
      </c>
      <c r="B119" s="9" t="s">
        <v>206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/>
      <c r="K119" s="59"/>
      <c r="L119" s="59"/>
      <c r="M119" s="59"/>
      <c r="N119" s="59"/>
      <c r="O119" s="59"/>
      <c r="P119" s="59"/>
      <c r="Q119" s="50">
        <f>SUM(E119:I119)</f>
        <v>0</v>
      </c>
    </row>
    <row r="120" spans="1:17" s="72" customFormat="1" x14ac:dyDescent="0.2">
      <c r="A120" s="69" t="s">
        <v>214</v>
      </c>
      <c r="B120" s="69"/>
      <c r="C120" s="70">
        <f>+C112+C115+C118</f>
        <v>0</v>
      </c>
      <c r="D120" s="70">
        <f t="shared" ref="D120:P120" si="40">+D112+D115+D118</f>
        <v>0</v>
      </c>
      <c r="E120" s="70">
        <f t="shared" si="40"/>
        <v>0</v>
      </c>
      <c r="F120" s="70">
        <f t="shared" si="40"/>
        <v>0</v>
      </c>
      <c r="G120" s="70">
        <f t="shared" si="40"/>
        <v>0</v>
      </c>
      <c r="H120" s="70">
        <f t="shared" si="40"/>
        <v>0</v>
      </c>
      <c r="I120" s="70">
        <f t="shared" si="40"/>
        <v>0</v>
      </c>
      <c r="J120" s="70">
        <f t="shared" si="40"/>
        <v>0</v>
      </c>
      <c r="K120" s="70">
        <f t="shared" si="40"/>
        <v>0</v>
      </c>
      <c r="L120" s="70">
        <f t="shared" si="40"/>
        <v>0</v>
      </c>
      <c r="M120" s="70">
        <f t="shared" si="40"/>
        <v>0</v>
      </c>
      <c r="N120" s="70">
        <f t="shared" si="40"/>
        <v>0</v>
      </c>
      <c r="O120" s="70">
        <f t="shared" si="40"/>
        <v>0</v>
      </c>
      <c r="P120" s="70">
        <f t="shared" si="40"/>
        <v>0</v>
      </c>
      <c r="Q120" s="71">
        <f>SUM(E120:I120)</f>
        <v>0</v>
      </c>
    </row>
    <row r="121" spans="1:17" s="55" customFormat="1" x14ac:dyDescent="0.2">
      <c r="A121" s="9"/>
      <c r="B121" s="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0"/>
    </row>
    <row r="122" spans="1:17" s="12" customFormat="1" ht="15.75" thickBot="1" x14ac:dyDescent="0.25">
      <c r="A122" s="73" t="s">
        <v>215</v>
      </c>
      <c r="B122" s="73"/>
      <c r="C122" s="74">
        <f>+C17+C120</f>
        <v>15455318687</v>
      </c>
      <c r="D122" s="74">
        <f>+D17+D120</f>
        <v>15455318687</v>
      </c>
      <c r="E122" s="74">
        <f>+E17+E120</f>
        <v>1088881023.23</v>
      </c>
      <c r="F122" s="74">
        <f t="shared" ref="F122:Q122" si="41">+F17+F120</f>
        <v>1089651033.52</v>
      </c>
      <c r="G122" s="74">
        <f t="shared" si="41"/>
        <v>1086127148.22</v>
      </c>
      <c r="H122" s="74">
        <f t="shared" si="41"/>
        <v>1090097591.8499999</v>
      </c>
      <c r="I122" s="74">
        <f t="shared" si="41"/>
        <v>1087273014.0400002</v>
      </c>
      <c r="J122" s="74">
        <f t="shared" si="41"/>
        <v>0</v>
      </c>
      <c r="K122" s="74">
        <f t="shared" si="41"/>
        <v>0</v>
      </c>
      <c r="L122" s="74">
        <f t="shared" si="41"/>
        <v>0</v>
      </c>
      <c r="M122" s="74">
        <f t="shared" si="41"/>
        <v>0</v>
      </c>
      <c r="N122" s="74">
        <f t="shared" si="41"/>
        <v>0</v>
      </c>
      <c r="O122" s="74">
        <f t="shared" si="41"/>
        <v>0</v>
      </c>
      <c r="P122" s="74">
        <f t="shared" si="41"/>
        <v>0</v>
      </c>
      <c r="Q122" s="74">
        <f t="shared" si="41"/>
        <v>5442029810.8599997</v>
      </c>
    </row>
    <row r="123" spans="1:17" ht="15.75" thickTop="1" x14ac:dyDescent="0.2">
      <c r="A123" s="77" t="s">
        <v>96</v>
      </c>
    </row>
    <row r="125" spans="1:17" x14ac:dyDescent="0.25">
      <c r="A125" s="75" t="s">
        <v>81</v>
      </c>
    </row>
    <row r="126" spans="1:17" x14ac:dyDescent="0.2">
      <c r="A126" s="76" t="s">
        <v>82</v>
      </c>
    </row>
    <row r="127" spans="1:17" x14ac:dyDescent="0.2">
      <c r="A127" s="76" t="s">
        <v>83</v>
      </c>
    </row>
    <row r="128" spans="1:17" x14ac:dyDescent="0.2">
      <c r="A128" s="76" t="s">
        <v>84</v>
      </c>
    </row>
    <row r="129" spans="1:1" x14ac:dyDescent="0.2">
      <c r="A129" s="76" t="s">
        <v>85</v>
      </c>
    </row>
    <row r="130" spans="1:1" x14ac:dyDescent="0.2">
      <c r="A130" s="76" t="s">
        <v>86</v>
      </c>
    </row>
    <row r="131" spans="1:1" x14ac:dyDescent="0.2">
      <c r="A131" s="76" t="s">
        <v>87</v>
      </c>
    </row>
  </sheetData>
  <mergeCells count="7">
    <mergeCell ref="A120:B120"/>
    <mergeCell ref="A122:B122"/>
    <mergeCell ref="A11:Q11"/>
    <mergeCell ref="A12:Q12"/>
    <mergeCell ref="A13:Q13"/>
    <mergeCell ref="A16:B16"/>
    <mergeCell ref="A17:B17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scale="60" fitToHeight="0" orientation="landscape" r:id="rId1"/>
  <rowBreaks count="2" manualBreakCount="2">
    <brk id="59" max="16" man="1"/>
    <brk id="96" max="16383" man="1"/>
  </rowBreaks>
  <ignoredErrors>
    <ignoredError sqref="Q27 Q21:Q25 Q32:Q35 Q42 Q37:Q40 Q57:Q58 Q64:Q66 Q55 Q62 Q68:Q70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Plantilla Ejecucion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2022-07-05T18:09:35Z</cp:lastPrinted>
  <dcterms:created xsi:type="dcterms:W3CDTF">2021-09-03T13:12:25Z</dcterms:created>
  <dcterms:modified xsi:type="dcterms:W3CDTF">2022-07-05T18:09:55Z</dcterms:modified>
</cp:coreProperties>
</file>