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4 Abril/"/>
    </mc:Choice>
  </mc:AlternateContent>
  <xr:revisionPtr revIDLastSave="72" documentId="13_ncr:1_{44BAD2CF-F451-46F7-99AA-BE0A6C4826DD}" xr6:coauthVersionLast="47" xr6:coauthVersionMax="47" xr10:uidLastSave="{0336DF54-6A77-45A8-B31A-7CF07AF34EC3}"/>
  <bookViews>
    <workbookView xWindow="-120" yWindow="-120" windowWidth="29040" windowHeight="15840" xr2:uid="{00000000-000D-0000-FFFF-FFFF00000000}"/>
  </bookViews>
  <sheets>
    <sheet name="Plantilla Ejecucion" sheetId="1" r:id="rId1"/>
  </sheet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7" i="1" l="1"/>
  <c r="H52" i="1"/>
  <c r="H53" i="1"/>
  <c r="H35" i="1"/>
  <c r="H34" i="1" s="1"/>
  <c r="G26" i="1"/>
  <c r="H26" i="1"/>
  <c r="H29" i="1"/>
  <c r="G42" i="1"/>
  <c r="G52" i="1"/>
  <c r="G53" i="1"/>
  <c r="G34" i="1" l="1"/>
  <c r="G17" i="1" s="1"/>
  <c r="G35" i="1"/>
  <c r="F35" i="1"/>
  <c r="F34" i="1"/>
  <c r="G19" i="1"/>
  <c r="G29" i="1"/>
  <c r="F29" i="1"/>
  <c r="Q47" i="1"/>
  <c r="F45" i="1"/>
  <c r="F42" i="1" s="1"/>
  <c r="Q26" i="1"/>
  <c r="F26" i="1"/>
  <c r="F19" i="1" s="1"/>
  <c r="E26" i="1"/>
  <c r="E19" i="1" s="1"/>
  <c r="F53" i="1"/>
  <c r="F52" i="1" s="1"/>
  <c r="E42" i="1"/>
  <c r="H42" i="1"/>
  <c r="I42" i="1"/>
  <c r="J42" i="1"/>
  <c r="K42" i="1"/>
  <c r="L42" i="1"/>
  <c r="M42" i="1"/>
  <c r="N42" i="1"/>
  <c r="O42" i="1"/>
  <c r="P42" i="1"/>
  <c r="E45" i="1"/>
  <c r="E47" i="1"/>
  <c r="F47" i="1"/>
  <c r="G47" i="1"/>
  <c r="H47" i="1"/>
  <c r="I47" i="1"/>
  <c r="J47" i="1"/>
  <c r="K47" i="1"/>
  <c r="L47" i="1"/>
  <c r="M47" i="1"/>
  <c r="N47" i="1"/>
  <c r="O47" i="1"/>
  <c r="P47" i="1"/>
  <c r="E49" i="1"/>
  <c r="F49" i="1"/>
  <c r="F20" i="1"/>
  <c r="Q29" i="1" l="1"/>
  <c r="Q44" i="1"/>
  <c r="Q45" i="1"/>
  <c r="Q46" i="1"/>
  <c r="Q48" i="1"/>
  <c r="Q49" i="1"/>
  <c r="Q50" i="1"/>
  <c r="Q51" i="1"/>
  <c r="Q43" i="1"/>
  <c r="E53" i="1"/>
  <c r="E52" i="1"/>
  <c r="E35" i="1"/>
  <c r="E34" i="1" s="1"/>
  <c r="D41" i="1"/>
  <c r="D40" i="1"/>
  <c r="D39" i="1"/>
  <c r="D38" i="1"/>
  <c r="D37" i="1"/>
  <c r="D20" i="1"/>
  <c r="F17" i="1"/>
  <c r="I17" i="1"/>
  <c r="J17" i="1"/>
  <c r="K17" i="1"/>
  <c r="L17" i="1"/>
  <c r="M17" i="1"/>
  <c r="N17" i="1"/>
  <c r="O17" i="1"/>
  <c r="P17" i="1"/>
  <c r="D53" i="1"/>
  <c r="D52" i="1" s="1"/>
  <c r="D29" i="1"/>
  <c r="E29" i="1"/>
  <c r="D26" i="1"/>
  <c r="E20" i="1"/>
  <c r="G20" i="1"/>
  <c r="H20" i="1"/>
  <c r="H19" i="1" s="1"/>
  <c r="H17" i="1" s="1"/>
  <c r="I20" i="1"/>
  <c r="J20" i="1"/>
  <c r="K20" i="1"/>
  <c r="L20" i="1"/>
  <c r="M20" i="1"/>
  <c r="N20" i="1"/>
  <c r="O20" i="1"/>
  <c r="P20" i="1"/>
  <c r="C17" i="1"/>
  <c r="C53" i="1"/>
  <c r="C52" i="1" s="1"/>
  <c r="C26" i="1"/>
  <c r="D49" i="1"/>
  <c r="D47" i="1"/>
  <c r="D45" i="1"/>
  <c r="D43" i="1"/>
  <c r="C49" i="1"/>
  <c r="C47" i="1"/>
  <c r="C45" i="1"/>
  <c r="C43" i="1"/>
  <c r="C35" i="1"/>
  <c r="C34" i="1" s="1"/>
  <c r="C29" i="1"/>
  <c r="C20" i="1"/>
  <c r="D35" i="1" l="1"/>
  <c r="D34" i="1" s="1"/>
  <c r="D19" i="1"/>
  <c r="E17" i="1"/>
  <c r="C42" i="1"/>
  <c r="C19" i="1"/>
  <c r="D42" i="1" l="1"/>
  <c r="D17" i="1" s="1"/>
  <c r="Q21" i="1"/>
  <c r="Q20" i="1"/>
  <c r="Q52" i="1"/>
  <c r="Q34" i="1"/>
  <c r="Q25" i="1"/>
  <c r="Q22" i="1"/>
  <c r="Q42" i="1"/>
  <c r="Q37" i="1"/>
  <c r="Q35" i="1"/>
  <c r="Q36" i="1"/>
  <c r="Q38" i="1"/>
  <c r="Q39" i="1"/>
  <c r="Q40" i="1"/>
  <c r="Q41" i="1" l="1"/>
  <c r="Q53" i="1" l="1"/>
  <c r="Q55" i="1" l="1"/>
  <c r="Q54" i="1"/>
  <c r="Q32" i="1"/>
  <c r="Q23" i="1"/>
  <c r="Q24" i="1"/>
  <c r="Q27" i="1"/>
  <c r="Q28" i="1"/>
  <c r="Q30" i="1"/>
  <c r="Q31" i="1"/>
  <c r="Q33" i="1"/>
  <c r="Q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<sst xmlns="http://schemas.openxmlformats.org/spreadsheetml/2006/main" count="98" uniqueCount="98">
  <si>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</si>
  <si>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</si>
  <si>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</si>
  <si>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</si>
  <si>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</si>
  <si>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</si>
  <si>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</si>
  <si>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</si>
  <si>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</si>
  <si>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</si>
  <si>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</si>
  <si>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</si>
  <si>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</si>
  <si>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General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</si>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</sst>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12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1">
    <xf numFmtId="0" fontId="0" fillId="0" borderId="0" xfId="0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/>
    </xf>
    <xf numFmtId="43" fontId="5" fillId="0" borderId="0" xfId="1" applyFont="1" applyFill="1" applyBorder="1" applyAlignment="1">
      <alignment horizontal="left" vertical="top"/>
    </xf>
    <xf numFmtId="43" fontId="4" fillId="0" borderId="0" xfId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horizontal="right" vertical="top" shrinkToFit="1"/>
    </xf>
    <xf numFmtId="43" fontId="5" fillId="0" borderId="0" xfId="1" applyFont="1" applyFill="1" applyBorder="1" applyAlignment="1">
      <alignment horizontal="right" vertical="top" indent="1" shrinkToFit="1"/>
    </xf>
    <xf numFmtId="43" fontId="5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horizontal="right" vertical="top" indent="2" shrinkToFit="1"/>
    </xf>
    <xf numFmtId="43" fontId="5" fillId="0" borderId="0" xfId="1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horizontal="right" vertical="top" shrinkToFit="1"/>
    </xf>
    <xf numFmtId="43" fontId="4" fillId="2" borderId="0" xfId="1" applyFont="1" applyFill="1" applyBorder="1" applyAlignment="1">
      <alignment horizontal="right" vertical="top" indent="1" shrinkToFit="1"/>
    </xf>
    <xf numFmtId="43" fontId="4" fillId="2" borderId="0" xfId="1" applyFont="1" applyFill="1" applyBorder="1" applyAlignment="1">
      <alignment horizontal="right" vertical="top" indent="2" shrinkToFit="1"/>
    </xf>
    <xf numFmtId="43" fontId="4" fillId="2" borderId="0" xfId="1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43" fontId="4" fillId="0" borderId="0" xfId="1" applyFont="1" applyFill="1" applyBorder="1" applyAlignment="1">
      <alignment horizontal="right" vertical="top" shrinkToFit="1"/>
    </xf>
    <xf numFmtId="43" fontId="4" fillId="0" borderId="0" xfId="1" applyFont="1" applyFill="1" applyBorder="1" applyAlignment="1">
      <alignment horizontal="right" vertical="top" indent="1" shrinkToFit="1"/>
    </xf>
    <xf numFmtId="43" fontId="4" fillId="0" borderId="0" xfId="1" applyFont="1" applyFill="1" applyBorder="1" applyAlignment="1">
      <alignment vertical="top" shrinkToFit="1"/>
    </xf>
    <xf numFmtId="43" fontId="4" fillId="0" borderId="0" xfId="1" applyFont="1" applyFill="1" applyBorder="1" applyAlignment="1">
      <alignment horizontal="right" vertical="top" indent="2" shrinkToFit="1"/>
    </xf>
    <xf numFmtId="0" fontId="5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shrinkToFit="1"/>
    </xf>
    <xf numFmtId="0" fontId="7" fillId="0" borderId="0" xfId="0" applyFont="1" applyFill="1" applyBorder="1" applyAlignment="1">
      <alignment vertical="center" wrapText="1"/>
    </xf>
    <xf numFmtId="43" fontId="5" fillId="0" borderId="0" xfId="1" applyFont="1" applyFill="1" applyBorder="1" applyAlignment="1">
      <alignment horizontal="right" vertical="center" shrinkToFit="1"/>
    </xf>
    <xf numFmtId="43" fontId="5" fillId="0" borderId="0" xfId="1" applyFont="1" applyFill="1" applyBorder="1" applyAlignment="1">
      <alignment horizontal="right" vertical="center" indent="1" shrinkToFit="1"/>
    </xf>
    <xf numFmtId="43" fontId="5" fillId="0" borderId="0" xfId="1" applyFont="1" applyFill="1" applyBorder="1" applyAlignment="1">
      <alignment vertical="center" shrinkToFit="1"/>
    </xf>
    <xf numFmtId="43" fontId="5" fillId="0" borderId="0" xfId="1" applyFont="1" applyFill="1" applyBorder="1" applyAlignment="1">
      <alignment horizontal="right" vertical="center" indent="2" shrinkToFit="1"/>
    </xf>
    <xf numFmtId="164" fontId="4" fillId="2" borderId="0" xfId="0" applyNumberFormat="1" applyFont="1" applyFill="1" applyBorder="1" applyAlignment="1">
      <alignment horizontal="left" vertical="top" shrinkToFit="1"/>
    </xf>
    <xf numFmtId="0" fontId="6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shrinkToFit="1"/>
    </xf>
    <xf numFmtId="0" fontId="6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43" fontId="4" fillId="2" borderId="0" xfId="1" applyFont="1" applyFill="1" applyBorder="1" applyAlignment="1">
      <alignment horizontal="left" vertical="top" indent="2" shrinkToFit="1"/>
    </xf>
    <xf numFmtId="43" fontId="4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vertical="top"/>
    </xf>
    <xf numFmtId="43" fontId="7" fillId="0" borderId="0" xfId="1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wrapText="1"/>
    </xf>
    <xf numFmtId="43" fontId="4" fillId="0" borderId="0" xfId="1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vertical="center" wrapText="1"/>
    </xf>
    <xf numFmtId="43" fontId="6" fillId="2" borderId="0" xfId="1" applyFont="1" applyFill="1" applyBorder="1" applyAlignment="1">
      <alignment vertical="top" wrapText="1"/>
    </xf>
    <xf numFmtId="43" fontId="6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horizontal="left" vertical="top" wrapText="1"/>
    </xf>
    <xf numFmtId="43" fontId="6" fillId="0" borderId="0" xfId="1" applyFont="1" applyFill="1" applyBorder="1" applyAlignment="1">
      <alignment vertical="center" wrapText="1"/>
    </xf>
    <xf numFmtId="43" fontId="5" fillId="0" borderId="0" xfId="0" applyNumberFormat="1" applyFont="1" applyFill="1" applyBorder="1" applyAlignment="1">
      <alignment vertical="top"/>
    </xf>
    <xf numFmtId="43" fontId="4" fillId="0" borderId="0" xfId="1" applyFont="1" applyFill="1" applyBorder="1" applyAlignment="1">
      <alignment vertical="center" shrinkToFit="1"/>
    </xf>
    <xf numFmtId="43" fontId="4" fillId="0" borderId="0" xfId="1" applyFont="1" applyFill="1" applyBorder="1" applyAlignment="1">
      <alignment horizontal="right" vertical="center" indent="2" shrinkToFit="1"/>
    </xf>
    <xf numFmtId="43" fontId="7" fillId="0" borderId="0" xfId="1" applyFont="1" applyFill="1" applyBorder="1" applyAlignment="1">
      <alignment vertical="top"/>
    </xf>
    <xf numFmtId="0" fontId="2" fillId="0" borderId="0" xfId="0" applyFont="1"/>
    <xf numFmtId="43" fontId="10" fillId="2" borderId="2" xfId="1" applyFont="1" applyFill="1" applyBorder="1" applyAlignment="1">
      <alignment horizontal="center" vertical="center" wrapText="1"/>
    </xf>
    <xf numFmtId="43" fontId="10" fillId="2" borderId="3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5" fontId="4" fillId="2" borderId="0" xfId="1" applyNumberFormat="1" applyFont="1" applyFill="1" applyBorder="1" applyAlignment="1">
      <alignment horizontal="right" vertical="top" indent="2" shrinkToFit="1"/>
    </xf>
    <xf numFmtId="165" fontId="4" fillId="0" borderId="0" xfId="1" applyNumberFormat="1" applyFont="1" applyFill="1" applyBorder="1" applyAlignment="1">
      <alignment horizontal="right" vertical="top" indent="2" shrinkToFit="1"/>
    </xf>
    <xf numFmtId="165" fontId="5" fillId="0" borderId="0" xfId="1" applyNumberFormat="1" applyFont="1" applyFill="1" applyBorder="1" applyAlignment="1">
      <alignment horizontal="right" vertical="top" indent="2" shrinkToFit="1"/>
    </xf>
    <xf numFmtId="43" fontId="4" fillId="0" borderId="0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left" vertical="top"/>
    </xf>
    <xf numFmtId="43" fontId="4" fillId="3" borderId="0" xfId="1" applyFont="1" applyFill="1" applyBorder="1" applyAlignment="1">
      <alignment horizontal="left" vertical="top"/>
    </xf>
    <xf numFmtId="43" fontId="4" fillId="3" borderId="4" xfId="1" applyFont="1" applyFill="1" applyBorder="1" applyAlignment="1">
      <alignment horizontal="right" vertical="top" shrinkToFit="1"/>
    </xf>
    <xf numFmtId="0" fontId="4" fillId="0" borderId="0" xfId="0" applyFont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1</xdr:row>
      <xdr:rowOff>149225</xdr:rowOff>
    </xdr:from>
    <xdr:to>
      <xdr:col>4</xdr:col>
      <xdr:colOff>698500</xdr:colOff>
      <xdr:row>10</xdr:row>
      <xdr:rowOff>52070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4924425" y="33972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67"/>
  <sheetViews>
    <sheetView showGridLines="0" tabSelected="1" zoomScaleNormal="100" workbookViewId="0">
      <selection activeCell="F22" sqref="F22"/>
    </sheetView>
  </sheetViews>
  <sheetFormatPr baseColWidth="10" defaultColWidth="9.33203125" defaultRowHeight="15" x14ac:dyDescent="0.2"/>
  <cols>
    <col min="1" max="1" width="10.83203125" style="2" bestFit="1" customWidth="1"/>
    <col min="2" max="2" width="64.83203125" style="2" customWidth="1"/>
    <col min="3" max="3" width="20.83203125" style="39" customWidth="1"/>
    <col min="4" max="4" width="20.83203125" style="52" customWidth="1"/>
    <col min="5" max="6" width="19.6640625" style="3" bestFit="1" customWidth="1"/>
    <col min="7" max="7" width="19.33203125" style="3" customWidth="1"/>
    <col min="8" max="8" width="19.6640625" style="3" bestFit="1" customWidth="1"/>
    <col min="9" max="9" width="22.6640625" style="3" hidden="1" customWidth="1"/>
    <col min="10" max="10" width="20.83203125" style="3" hidden="1" customWidth="1"/>
    <col min="11" max="11" width="20.6640625" style="3" hidden="1" customWidth="1"/>
    <col min="12" max="12" width="20.83203125" style="3" hidden="1" customWidth="1"/>
    <col min="13" max="13" width="20.6640625" style="3" hidden="1" customWidth="1"/>
    <col min="14" max="14" width="23.5" style="3" hidden="1" customWidth="1"/>
    <col min="15" max="16" width="22.83203125" style="3" hidden="1" customWidth="1"/>
    <col min="17" max="17" width="22.5" style="3" bestFit="1" customWidth="1"/>
    <col min="18" max="18" width="9.33203125" style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7" ht="18.75" x14ac:dyDescent="0.2">
      <c r="A11" s="66" t="s">
        <v>89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x14ac:dyDescent="0.2">
      <c r="A12" s="67" t="s">
        <v>81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</row>
    <row r="13" spans="1:17" x14ac:dyDescent="0.2">
      <c r="A13" s="67" t="s">
        <v>90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</row>
    <row r="15" spans="1:17" x14ac:dyDescent="0.2">
      <c r="B15" s="49"/>
    </row>
    <row r="16" spans="1:17" s="56" customFormat="1" ht="31.5" x14ac:dyDescent="0.2">
      <c r="A16" s="68" t="s">
        <v>66</v>
      </c>
      <c r="B16" s="69"/>
      <c r="C16" s="54" t="s">
        <v>64</v>
      </c>
      <c r="D16" s="54" t="s">
        <v>65</v>
      </c>
      <c r="E16" s="54" t="s">
        <v>0</v>
      </c>
      <c r="F16" s="54" t="s">
        <v>1</v>
      </c>
      <c r="G16" s="54" t="s">
        <v>2</v>
      </c>
      <c r="H16" s="54" t="s">
        <v>3</v>
      </c>
      <c r="I16" s="54" t="s">
        <v>4</v>
      </c>
      <c r="J16" s="54" t="s">
        <v>5</v>
      </c>
      <c r="K16" s="54" t="s">
        <v>6</v>
      </c>
      <c r="L16" s="54" t="s">
        <v>7</v>
      </c>
      <c r="M16" s="54" t="s">
        <v>8</v>
      </c>
      <c r="N16" s="54" t="s">
        <v>9</v>
      </c>
      <c r="O16" s="54" t="s">
        <v>10</v>
      </c>
      <c r="P16" s="54" t="s">
        <v>11</v>
      </c>
      <c r="Q16" s="55" t="s">
        <v>12</v>
      </c>
    </row>
    <row r="17" spans="1:20" s="5" customFormat="1" x14ac:dyDescent="0.2">
      <c r="A17" s="70" t="s">
        <v>13</v>
      </c>
      <c r="B17" s="70"/>
      <c r="C17" s="63">
        <f>+C19+C34+C42+C52</f>
        <v>15455318687</v>
      </c>
      <c r="D17" s="63">
        <f t="shared" ref="D17:P17" si="0">+D19+D34+D42+D52</f>
        <v>15455318687</v>
      </c>
      <c r="E17" s="63">
        <f t="shared" si="0"/>
        <v>1088881023.23</v>
      </c>
      <c r="F17" s="63">
        <f t="shared" si="0"/>
        <v>1089651033.52</v>
      </c>
      <c r="G17" s="63">
        <f>+G19+G34+G42+G52</f>
        <v>1086127148.22</v>
      </c>
      <c r="H17" s="63">
        <f t="shared" si="0"/>
        <v>1090097591.8499999</v>
      </c>
      <c r="I17" s="63">
        <f t="shared" si="0"/>
        <v>0</v>
      </c>
      <c r="J17" s="63">
        <f t="shared" si="0"/>
        <v>0</v>
      </c>
      <c r="K17" s="63">
        <f t="shared" si="0"/>
        <v>0</v>
      </c>
      <c r="L17" s="63">
        <f t="shared" si="0"/>
        <v>0</v>
      </c>
      <c r="M17" s="63">
        <f t="shared" si="0"/>
        <v>0</v>
      </c>
      <c r="N17" s="63">
        <f t="shared" si="0"/>
        <v>0</v>
      </c>
      <c r="O17" s="63">
        <f t="shared" si="0"/>
        <v>0</v>
      </c>
      <c r="P17" s="63">
        <f t="shared" si="0"/>
        <v>0</v>
      </c>
      <c r="Q17" s="64">
        <f>SUM(E17:P17)</f>
        <v>4354756796.8199997</v>
      </c>
      <c r="S17" s="4"/>
      <c r="T17" s="61"/>
    </row>
    <row r="18" spans="1:20" x14ac:dyDescent="0.2">
      <c r="A18" s="6"/>
      <c r="B18" s="7"/>
      <c r="C18" s="40"/>
      <c r="D18" s="40"/>
      <c r="E18" s="8">
        <v>0</v>
      </c>
      <c r="F18" s="8"/>
      <c r="G18" s="9"/>
      <c r="H18" s="8"/>
      <c r="J18" s="10"/>
      <c r="K18" s="10"/>
      <c r="L18" s="11"/>
      <c r="M18" s="12"/>
      <c r="N18" s="12"/>
      <c r="O18" s="12"/>
      <c r="P18" s="12"/>
      <c r="Q18" s="8"/>
    </row>
    <row r="19" spans="1:20" s="5" customFormat="1" x14ac:dyDescent="0.2">
      <c r="A19" s="13">
        <v>2.1</v>
      </c>
      <c r="B19" s="14" t="s">
        <v>63</v>
      </c>
      <c r="C19" s="41">
        <f>+C20+C26+C29</f>
        <v>149774015</v>
      </c>
      <c r="D19" s="41">
        <f t="shared" ref="D19" si="1">+D20+D26+D29</f>
        <v>149774015</v>
      </c>
      <c r="E19" s="41">
        <f>+E20+E26+E29</f>
        <v>9369681.2999999989</v>
      </c>
      <c r="F19" s="41">
        <f>+F20+F26+F29</f>
        <v>9477229.6199999992</v>
      </c>
      <c r="G19" s="41">
        <f>+G20+G26+G29</f>
        <v>10033705.079999998</v>
      </c>
      <c r="H19" s="41">
        <f>+H20+H26+H29</f>
        <v>14393502.139999999</v>
      </c>
      <c r="I19" s="17"/>
      <c r="J19" s="17"/>
      <c r="K19" s="17"/>
      <c r="L19" s="17"/>
      <c r="M19" s="18"/>
      <c r="N19" s="18"/>
      <c r="O19" s="18"/>
      <c r="P19" s="18"/>
      <c r="Q19" s="15">
        <f>SUM(E19:P19)</f>
        <v>43274118.139999993</v>
      </c>
    </row>
    <row r="20" spans="1:20" s="5" customFormat="1" x14ac:dyDescent="0.2">
      <c r="A20" s="19" t="s">
        <v>61</v>
      </c>
      <c r="B20" s="20" t="s">
        <v>62</v>
      </c>
      <c r="C20" s="42">
        <f>SUM(C21:C25)</f>
        <v>119452510</v>
      </c>
      <c r="D20" s="42">
        <f t="shared" ref="D20:P20" si="2">SUM(D21:D25)</f>
        <v>119452510</v>
      </c>
      <c r="E20" s="42">
        <f t="shared" si="2"/>
        <v>8149694.2699999996</v>
      </c>
      <c r="F20" s="42">
        <f>SUM(F21:F25)</f>
        <v>8246637.6099999994</v>
      </c>
      <c r="G20" s="42">
        <f t="shared" si="2"/>
        <v>8725755.4299999978</v>
      </c>
      <c r="H20" s="42">
        <f t="shared" si="2"/>
        <v>8525046.0599999987</v>
      </c>
      <c r="I20" s="42">
        <f t="shared" si="2"/>
        <v>0</v>
      </c>
      <c r="J20" s="42">
        <f t="shared" si="2"/>
        <v>0</v>
      </c>
      <c r="K20" s="42">
        <f t="shared" si="2"/>
        <v>0</v>
      </c>
      <c r="L20" s="42">
        <f t="shared" si="2"/>
        <v>0</v>
      </c>
      <c r="M20" s="42">
        <f t="shared" si="2"/>
        <v>0</v>
      </c>
      <c r="N20" s="42">
        <f t="shared" si="2"/>
        <v>0</v>
      </c>
      <c r="O20" s="42">
        <f t="shared" si="2"/>
        <v>0</v>
      </c>
      <c r="P20" s="42">
        <f t="shared" si="2"/>
        <v>0</v>
      </c>
      <c r="Q20" s="21">
        <f>SUM(E20:P20)</f>
        <v>33647133.36999999</v>
      </c>
    </row>
    <row r="21" spans="1:20" x14ac:dyDescent="0.2">
      <c r="A21" s="7" t="s">
        <v>14</v>
      </c>
      <c r="B21" s="25" t="s">
        <v>15</v>
      </c>
      <c r="C21" s="43">
        <v>102000276</v>
      </c>
      <c r="D21" s="43">
        <v>97308876</v>
      </c>
      <c r="E21" s="43">
        <v>7070817.2999999998</v>
      </c>
      <c r="F21" s="8">
        <v>7030925.5599999996</v>
      </c>
      <c r="G21" s="9">
        <v>7348909.5599999996</v>
      </c>
      <c r="H21" s="8">
        <v>7092309.5599999996</v>
      </c>
      <c r="I21" s="26"/>
      <c r="J21" s="11"/>
      <c r="K21" s="11"/>
      <c r="L21" s="11"/>
      <c r="M21" s="26"/>
      <c r="N21" s="26"/>
      <c r="O21" s="26"/>
      <c r="P21" s="26"/>
      <c r="Q21" s="8">
        <f>SUM(E21:P21)</f>
        <v>28542961.979999997</v>
      </c>
      <c r="S21" s="62"/>
    </row>
    <row r="22" spans="1:20" x14ac:dyDescent="0.2">
      <c r="A22" s="27" t="s">
        <v>16</v>
      </c>
      <c r="B22" s="27" t="s">
        <v>17</v>
      </c>
      <c r="C22" s="44">
        <v>1980000</v>
      </c>
      <c r="D22" s="44">
        <v>6671400</v>
      </c>
      <c r="E22" s="28">
        <v>979200</v>
      </c>
      <c r="F22" s="28">
        <v>1088000</v>
      </c>
      <c r="G22" s="29">
        <v>1275000</v>
      </c>
      <c r="H22" s="28">
        <v>1420000</v>
      </c>
      <c r="I22" s="30"/>
      <c r="J22" s="31"/>
      <c r="K22" s="31"/>
      <c r="L22" s="29"/>
      <c r="M22" s="30"/>
      <c r="N22" s="30"/>
      <c r="O22" s="30"/>
      <c r="P22" s="30"/>
      <c r="Q22" s="8">
        <f>SUM(E22:P22)</f>
        <v>4762200</v>
      </c>
    </row>
    <row r="23" spans="1:20" x14ac:dyDescent="0.2">
      <c r="A23" s="7" t="s">
        <v>18</v>
      </c>
      <c r="B23" s="7" t="s">
        <v>19</v>
      </c>
      <c r="C23" s="44">
        <v>8830023</v>
      </c>
      <c r="D23" s="44">
        <v>8830023</v>
      </c>
      <c r="E23" s="8">
        <v>0</v>
      </c>
      <c r="F23" s="8">
        <v>0</v>
      </c>
      <c r="G23" s="9"/>
      <c r="H23" s="8"/>
      <c r="I23" s="26"/>
      <c r="J23" s="11"/>
      <c r="K23" s="11"/>
      <c r="L23" s="11"/>
      <c r="M23" s="26"/>
      <c r="N23" s="26"/>
      <c r="O23" s="26"/>
      <c r="P23" s="30"/>
      <c r="Q23" s="8">
        <f t="shared" ref="Q23:Q55" si="3">SUM(E23:P23)</f>
        <v>0</v>
      </c>
    </row>
    <row r="24" spans="1:20" x14ac:dyDescent="0.2">
      <c r="A24" s="7" t="s">
        <v>20</v>
      </c>
      <c r="B24" s="7" t="s">
        <v>21</v>
      </c>
      <c r="C24" s="40">
        <v>3321105</v>
      </c>
      <c r="D24" s="40">
        <v>3321105</v>
      </c>
      <c r="E24" s="8">
        <v>0</v>
      </c>
      <c r="F24" s="8">
        <v>0</v>
      </c>
      <c r="G24" s="9"/>
      <c r="H24" s="8"/>
      <c r="I24" s="26"/>
      <c r="J24" s="11"/>
      <c r="K24" s="11"/>
      <c r="L24" s="11"/>
      <c r="M24" s="26"/>
      <c r="N24" s="26"/>
      <c r="O24" s="26"/>
      <c r="P24" s="26"/>
      <c r="Q24" s="8">
        <f t="shared" si="3"/>
        <v>0</v>
      </c>
    </row>
    <row r="25" spans="1:20" x14ac:dyDescent="0.2">
      <c r="A25" s="27" t="s">
        <v>22</v>
      </c>
      <c r="B25" s="27" t="s">
        <v>23</v>
      </c>
      <c r="C25" s="44">
        <v>3321106</v>
      </c>
      <c r="D25" s="44">
        <v>3321106</v>
      </c>
      <c r="E25" s="28">
        <v>99676.97</v>
      </c>
      <c r="F25" s="8">
        <v>127712.05</v>
      </c>
      <c r="G25" s="29">
        <v>101845.87</v>
      </c>
      <c r="H25" s="28">
        <v>12736.5</v>
      </c>
      <c r="I25" s="30"/>
      <c r="J25" s="31"/>
      <c r="K25" s="31"/>
      <c r="L25" s="31"/>
      <c r="M25" s="30"/>
      <c r="N25" s="30"/>
      <c r="O25" s="30"/>
      <c r="P25" s="30"/>
      <c r="Q25" s="8">
        <f>SUM(E25:P25)</f>
        <v>341971.39</v>
      </c>
    </row>
    <row r="26" spans="1:20" s="5" customFormat="1" x14ac:dyDescent="0.2">
      <c r="A26" s="35" t="s">
        <v>24</v>
      </c>
      <c r="B26" s="35" t="s">
        <v>25</v>
      </c>
      <c r="C26" s="48">
        <f>SUM(C27:C28)</f>
        <v>14286103</v>
      </c>
      <c r="D26" s="48">
        <f t="shared" ref="D26" si="4">SUM(D27:D28)</f>
        <v>14286103</v>
      </c>
      <c r="E26" s="48">
        <f>SUM(E27:E28)</f>
        <v>0</v>
      </c>
      <c r="F26" s="48">
        <f>SUM(F27:F28)</f>
        <v>0</v>
      </c>
      <c r="G26" s="48">
        <f t="shared" ref="G26:H26" si="5">SUM(G27:G28)</f>
        <v>0</v>
      </c>
      <c r="H26" s="48">
        <f t="shared" si="5"/>
        <v>4576451.67</v>
      </c>
      <c r="I26" s="50"/>
      <c r="J26" s="51"/>
      <c r="K26" s="51"/>
      <c r="L26" s="51"/>
      <c r="M26" s="50"/>
      <c r="N26" s="50"/>
      <c r="O26" s="50"/>
      <c r="P26" s="50"/>
      <c r="Q26" s="21">
        <f>SUM(E26:P26)</f>
        <v>4576451.67</v>
      </c>
    </row>
    <row r="27" spans="1:20" x14ac:dyDescent="0.2">
      <c r="A27" s="7" t="s">
        <v>26</v>
      </c>
      <c r="B27" s="7" t="s">
        <v>27</v>
      </c>
      <c r="C27" s="40">
        <v>7116655</v>
      </c>
      <c r="D27" s="40">
        <v>7116655</v>
      </c>
      <c r="E27" s="8">
        <v>0</v>
      </c>
      <c r="F27" s="8">
        <v>0</v>
      </c>
      <c r="G27" s="9"/>
      <c r="H27" s="8">
        <v>4576451.67</v>
      </c>
      <c r="I27" s="26"/>
      <c r="J27" s="11"/>
      <c r="K27" s="11"/>
      <c r="L27" s="11"/>
      <c r="M27" s="26"/>
      <c r="N27" s="26"/>
      <c r="O27" s="26"/>
      <c r="P27" s="26"/>
      <c r="Q27" s="8">
        <f t="shared" si="3"/>
        <v>4576451.67</v>
      </c>
    </row>
    <row r="28" spans="1:20" x14ac:dyDescent="0.2">
      <c r="A28" s="7" t="s">
        <v>93</v>
      </c>
      <c r="B28" s="7" t="s">
        <v>94</v>
      </c>
      <c r="C28" s="40">
        <v>7169448</v>
      </c>
      <c r="D28" s="40">
        <v>7169448</v>
      </c>
      <c r="E28" s="8">
        <v>0</v>
      </c>
      <c r="F28" s="8">
        <v>0</v>
      </c>
      <c r="G28" s="9"/>
      <c r="H28" s="8"/>
      <c r="I28" s="26"/>
      <c r="J28" s="11"/>
      <c r="K28" s="11"/>
      <c r="L28" s="11"/>
      <c r="M28" s="26"/>
      <c r="N28" s="26"/>
      <c r="O28" s="26"/>
      <c r="P28" s="26"/>
      <c r="Q28" s="8">
        <f t="shared" si="3"/>
        <v>0</v>
      </c>
    </row>
    <row r="29" spans="1:20" s="5" customFormat="1" x14ac:dyDescent="0.2">
      <c r="A29" s="35" t="s">
        <v>28</v>
      </c>
      <c r="B29" s="35" t="s">
        <v>29</v>
      </c>
      <c r="C29" s="48">
        <f>SUM(C30:C33)</f>
        <v>16035402</v>
      </c>
      <c r="D29" s="48">
        <f t="shared" ref="D29:E29" si="6">SUM(D30:D33)</f>
        <v>16035402</v>
      </c>
      <c r="E29" s="48">
        <f t="shared" si="6"/>
        <v>1219987.0299999998</v>
      </c>
      <c r="F29" s="48">
        <f>SUM(F30:F33)</f>
        <v>1230592.01</v>
      </c>
      <c r="G29" s="48">
        <f>SUM(G30:G33)</f>
        <v>1307949.6500000001</v>
      </c>
      <c r="H29" s="48">
        <f>SUM(H30:H33)</f>
        <v>1292004.4099999999</v>
      </c>
      <c r="I29" s="50"/>
      <c r="J29" s="51"/>
      <c r="K29" s="51"/>
      <c r="L29" s="51"/>
      <c r="M29" s="50"/>
      <c r="N29" s="50"/>
      <c r="O29" s="50"/>
      <c r="P29" s="50"/>
      <c r="Q29" s="21">
        <f>SUM(E29:P29)</f>
        <v>5050533.1000000006</v>
      </c>
    </row>
    <row r="30" spans="1:20" x14ac:dyDescent="0.2">
      <c r="A30" s="7" t="s">
        <v>31</v>
      </c>
      <c r="B30" s="7" t="s">
        <v>30</v>
      </c>
      <c r="C30" s="40">
        <v>7372202</v>
      </c>
      <c r="D30" s="40">
        <v>7372202</v>
      </c>
      <c r="E30" s="8">
        <v>562280.59</v>
      </c>
      <c r="F30" s="8">
        <v>567166.18000000005</v>
      </c>
      <c r="G30" s="9">
        <v>602969.55000000005</v>
      </c>
      <c r="H30" s="8">
        <v>595057.11</v>
      </c>
      <c r="I30" s="26"/>
      <c r="J30" s="11"/>
      <c r="K30" s="11"/>
      <c r="L30" s="9"/>
      <c r="M30" s="26"/>
      <c r="N30" s="26"/>
      <c r="O30" s="26"/>
      <c r="P30" s="26"/>
      <c r="Q30" s="8">
        <f t="shared" si="3"/>
        <v>2327473.4300000002</v>
      </c>
    </row>
    <row r="31" spans="1:20" x14ac:dyDescent="0.2">
      <c r="A31" s="7" t="s">
        <v>33</v>
      </c>
      <c r="B31" s="7" t="s">
        <v>32</v>
      </c>
      <c r="C31" s="40">
        <v>7382599</v>
      </c>
      <c r="D31" s="40">
        <v>7382599</v>
      </c>
      <c r="E31" s="8">
        <v>571551.21</v>
      </c>
      <c r="F31" s="8">
        <v>576443.69999999995</v>
      </c>
      <c r="G31" s="9">
        <v>612297.56000000006</v>
      </c>
      <c r="H31" s="8">
        <v>604373.96</v>
      </c>
      <c r="I31" s="26"/>
      <c r="J31" s="11"/>
      <c r="K31" s="11"/>
      <c r="L31" s="9"/>
      <c r="M31" s="26"/>
      <c r="N31" s="26"/>
      <c r="O31" s="26"/>
      <c r="P31" s="26"/>
      <c r="Q31" s="8">
        <f t="shared" si="3"/>
        <v>2364666.4299999997</v>
      </c>
    </row>
    <row r="32" spans="1:20" x14ac:dyDescent="0.2">
      <c r="A32" s="7" t="s">
        <v>35</v>
      </c>
      <c r="B32" s="7" t="s">
        <v>34</v>
      </c>
      <c r="C32" s="40">
        <v>1247763</v>
      </c>
      <c r="D32" s="40">
        <v>1247763</v>
      </c>
      <c r="E32" s="8">
        <v>83933.17</v>
      </c>
      <c r="F32" s="8">
        <v>84760.07</v>
      </c>
      <c r="G32" s="9">
        <v>90460.479999999996</v>
      </c>
      <c r="H32" s="8">
        <v>90351.28</v>
      </c>
      <c r="I32" s="26"/>
      <c r="J32" s="11"/>
      <c r="K32" s="11"/>
      <c r="L32" s="11"/>
      <c r="M32" s="26"/>
      <c r="N32" s="26"/>
      <c r="O32" s="26"/>
      <c r="P32" s="26"/>
      <c r="Q32" s="8">
        <f>SUM(E32:P32)</f>
        <v>349505</v>
      </c>
    </row>
    <row r="33" spans="1:17" x14ac:dyDescent="0.2">
      <c r="A33" s="7" t="s">
        <v>37</v>
      </c>
      <c r="B33" s="7" t="s">
        <v>36</v>
      </c>
      <c r="C33" s="40">
        <v>32838</v>
      </c>
      <c r="D33" s="40">
        <v>32838</v>
      </c>
      <c r="E33" s="8">
        <v>2222.06</v>
      </c>
      <c r="F33" s="9">
        <v>2222.06</v>
      </c>
      <c r="G33" s="9">
        <v>2222.06</v>
      </c>
      <c r="H33" s="8">
        <v>2222.06</v>
      </c>
      <c r="I33" s="26"/>
      <c r="J33" s="11"/>
      <c r="K33" s="11"/>
      <c r="L33" s="9"/>
      <c r="M33" s="26"/>
      <c r="N33" s="26"/>
      <c r="O33" s="26"/>
      <c r="P33" s="26"/>
      <c r="Q33" s="8">
        <f t="shared" si="3"/>
        <v>8888.24</v>
      </c>
    </row>
    <row r="34" spans="1:17" s="5" customFormat="1" x14ac:dyDescent="0.2">
      <c r="A34" s="32">
        <v>2.2000000000000002</v>
      </c>
      <c r="B34" s="33" t="s">
        <v>38</v>
      </c>
      <c r="C34" s="45">
        <f t="shared" ref="C34:H34" si="7">+C35</f>
        <v>6361608</v>
      </c>
      <c r="D34" s="45">
        <f t="shared" si="7"/>
        <v>6361608</v>
      </c>
      <c r="E34" s="45">
        <f t="shared" si="7"/>
        <v>387808.43000000005</v>
      </c>
      <c r="F34" s="45">
        <f t="shared" si="7"/>
        <v>483446.84</v>
      </c>
      <c r="G34" s="45">
        <f t="shared" si="7"/>
        <v>616681.59</v>
      </c>
      <c r="H34" s="45">
        <f t="shared" si="7"/>
        <v>536785.97</v>
      </c>
      <c r="I34" s="34"/>
      <c r="J34" s="17"/>
      <c r="K34" s="17"/>
      <c r="L34" s="16"/>
      <c r="M34" s="34"/>
      <c r="N34" s="34"/>
      <c r="O34" s="34"/>
      <c r="P34" s="34"/>
      <c r="Q34" s="15">
        <f t="shared" ref="Q34:Q37" si="8">SUM(E34:P34)</f>
        <v>2024722.8299999998</v>
      </c>
    </row>
    <row r="35" spans="1:17" s="5" customFormat="1" x14ac:dyDescent="0.2">
      <c r="A35" s="19" t="s">
        <v>39</v>
      </c>
      <c r="B35" s="19" t="s">
        <v>40</v>
      </c>
      <c r="C35" s="46">
        <f t="shared" ref="C35:H35" si="9">SUM(C36:C41)</f>
        <v>6361608</v>
      </c>
      <c r="D35" s="46">
        <f t="shared" si="9"/>
        <v>6361608</v>
      </c>
      <c r="E35" s="46">
        <f t="shared" si="9"/>
        <v>387808.43000000005</v>
      </c>
      <c r="F35" s="46">
        <f t="shared" si="9"/>
        <v>483446.84</v>
      </c>
      <c r="G35" s="46">
        <f t="shared" si="9"/>
        <v>616681.59</v>
      </c>
      <c r="H35" s="46">
        <f t="shared" si="9"/>
        <v>536785.97</v>
      </c>
      <c r="I35" s="23"/>
      <c r="J35" s="24"/>
      <c r="K35" s="24"/>
      <c r="L35" s="22"/>
      <c r="M35" s="23"/>
      <c r="N35" s="23"/>
      <c r="O35" s="23"/>
      <c r="P35" s="23"/>
      <c r="Q35" s="21">
        <f t="shared" si="8"/>
        <v>2024722.8299999998</v>
      </c>
    </row>
    <row r="36" spans="1:17" ht="15" customHeight="1" x14ac:dyDescent="0.2">
      <c r="A36" s="7" t="s">
        <v>68</v>
      </c>
      <c r="B36" s="7" t="s">
        <v>67</v>
      </c>
      <c r="C36" s="40">
        <v>129000</v>
      </c>
      <c r="D36" s="40">
        <v>3000</v>
      </c>
      <c r="E36" s="8">
        <v>0</v>
      </c>
      <c r="F36" s="8">
        <v>0</v>
      </c>
      <c r="G36" s="9">
        <v>29.9</v>
      </c>
      <c r="H36" s="8"/>
      <c r="I36" s="26"/>
      <c r="J36" s="11"/>
      <c r="K36" s="11"/>
      <c r="L36" s="9"/>
      <c r="M36" s="26"/>
      <c r="N36" s="26"/>
      <c r="O36" s="26"/>
      <c r="P36" s="26"/>
      <c r="Q36" s="8">
        <f t="shared" si="8"/>
        <v>29.9</v>
      </c>
    </row>
    <row r="37" spans="1:17" x14ac:dyDescent="0.2">
      <c r="A37" s="7" t="s">
        <v>42</v>
      </c>
      <c r="B37" s="7" t="s">
        <v>41</v>
      </c>
      <c r="C37" s="40">
        <v>4058962</v>
      </c>
      <c r="D37" s="40">
        <f>4058962-309154.35</f>
        <v>3749807.65</v>
      </c>
      <c r="E37" s="8">
        <v>184140.09</v>
      </c>
      <c r="F37" s="8">
        <v>200356.38</v>
      </c>
      <c r="G37" s="9">
        <v>228042.89</v>
      </c>
      <c r="H37" s="8">
        <v>208251.84</v>
      </c>
      <c r="I37" s="26"/>
      <c r="J37" s="11"/>
      <c r="K37" s="11"/>
      <c r="L37" s="9"/>
      <c r="M37" s="26"/>
      <c r="N37" s="26"/>
      <c r="O37" s="26"/>
      <c r="P37" s="26"/>
      <c r="Q37" s="8">
        <f t="shared" si="8"/>
        <v>820791.2</v>
      </c>
    </row>
    <row r="38" spans="1:17" x14ac:dyDescent="0.2">
      <c r="A38" s="7" t="s">
        <v>44</v>
      </c>
      <c r="B38" s="7" t="s">
        <v>43</v>
      </c>
      <c r="C38" s="40">
        <v>1040570</v>
      </c>
      <c r="D38" s="40">
        <f>1040570+39430</f>
        <v>1080000</v>
      </c>
      <c r="E38" s="8">
        <v>130667.32</v>
      </c>
      <c r="F38" s="8">
        <v>185606.39</v>
      </c>
      <c r="G38" s="9">
        <v>272340.40999999997</v>
      </c>
      <c r="H38" s="8">
        <v>189149.21</v>
      </c>
      <c r="I38" s="26"/>
      <c r="J38" s="11"/>
      <c r="K38" s="11"/>
      <c r="L38" s="9"/>
      <c r="M38" s="26"/>
      <c r="N38" s="26"/>
      <c r="O38" s="26"/>
      <c r="P38" s="26"/>
      <c r="Q38" s="8">
        <f t="shared" ref="Q38:Q40" si="10">SUM(E38:P38)</f>
        <v>777763.33</v>
      </c>
    </row>
    <row r="39" spans="1:17" x14ac:dyDescent="0.2">
      <c r="A39" s="7" t="s">
        <v>45</v>
      </c>
      <c r="B39" s="7" t="s">
        <v>46</v>
      </c>
      <c r="C39" s="40">
        <v>1008000</v>
      </c>
      <c r="D39" s="40">
        <f>1008000+444000</f>
        <v>1452000</v>
      </c>
      <c r="E39" s="8">
        <v>70256.02</v>
      </c>
      <c r="F39" s="8">
        <v>94559.07</v>
      </c>
      <c r="G39" s="9">
        <v>113509.39</v>
      </c>
      <c r="H39" s="8">
        <v>136621.92000000001</v>
      </c>
      <c r="I39" s="26"/>
      <c r="J39" s="11"/>
      <c r="K39" s="11"/>
      <c r="L39" s="11"/>
      <c r="M39" s="26"/>
      <c r="N39" s="26"/>
      <c r="O39" s="26"/>
      <c r="P39" s="26"/>
      <c r="Q39" s="8">
        <f t="shared" si="10"/>
        <v>414946.4</v>
      </c>
    </row>
    <row r="40" spans="1:17" x14ac:dyDescent="0.2">
      <c r="A40" s="7" t="s">
        <v>48</v>
      </c>
      <c r="B40" s="7" t="s">
        <v>47</v>
      </c>
      <c r="C40" s="40">
        <v>70000</v>
      </c>
      <c r="D40" s="40">
        <f>70000-41200</f>
        <v>28800</v>
      </c>
      <c r="E40" s="8">
        <v>0</v>
      </c>
      <c r="F40" s="8">
        <v>0</v>
      </c>
      <c r="G40" s="9"/>
      <c r="H40" s="8"/>
      <c r="I40" s="26"/>
      <c r="J40" s="11"/>
      <c r="K40" s="11"/>
      <c r="L40" s="11"/>
      <c r="M40" s="26"/>
      <c r="N40" s="26"/>
      <c r="O40" s="26"/>
      <c r="P40" s="30"/>
      <c r="Q40" s="8">
        <f t="shared" si="10"/>
        <v>0</v>
      </c>
    </row>
    <row r="41" spans="1:17" x14ac:dyDescent="0.2">
      <c r="A41" s="7" t="s">
        <v>50</v>
      </c>
      <c r="B41" s="6" t="s">
        <v>49</v>
      </c>
      <c r="C41" s="47">
        <v>55076</v>
      </c>
      <c r="D41" s="47">
        <f>55076-7075.65</f>
        <v>48000.35</v>
      </c>
      <c r="E41" s="8">
        <v>2745</v>
      </c>
      <c r="F41" s="8">
        <v>2925</v>
      </c>
      <c r="G41" s="9">
        <v>2759</v>
      </c>
      <c r="H41" s="8">
        <v>2763</v>
      </c>
      <c r="I41" s="30"/>
      <c r="J41" s="11"/>
      <c r="K41" s="11"/>
      <c r="L41" s="9"/>
      <c r="M41" s="30"/>
      <c r="N41" s="30"/>
      <c r="O41" s="30"/>
      <c r="P41" s="30"/>
      <c r="Q41" s="8">
        <f t="shared" ref="Q41:Q42" si="11">SUM(E41:P41)</f>
        <v>11192</v>
      </c>
    </row>
    <row r="42" spans="1:17" s="5" customFormat="1" x14ac:dyDescent="0.2">
      <c r="A42" s="32">
        <v>2.2999999999999998</v>
      </c>
      <c r="B42" s="33" t="s">
        <v>51</v>
      </c>
      <c r="C42" s="45">
        <f>+C47+C45+C49+C43</f>
        <v>15000000</v>
      </c>
      <c r="D42" s="45">
        <f>+D47+D45+D49+D43</f>
        <v>15000000</v>
      </c>
      <c r="E42" s="45">
        <f t="shared" ref="E42:P42" si="12">+E47+E45+E49+E43</f>
        <v>0</v>
      </c>
      <c r="F42" s="45">
        <f t="shared" si="12"/>
        <v>1056828.8</v>
      </c>
      <c r="G42" s="45">
        <f>+G47+G45+G49+G43</f>
        <v>0</v>
      </c>
      <c r="H42" s="45">
        <f t="shared" si="12"/>
        <v>0</v>
      </c>
      <c r="I42" s="45">
        <f t="shared" si="12"/>
        <v>0</v>
      </c>
      <c r="J42" s="45">
        <f t="shared" si="12"/>
        <v>0</v>
      </c>
      <c r="K42" s="45">
        <f t="shared" si="12"/>
        <v>0</v>
      </c>
      <c r="L42" s="45">
        <f t="shared" si="12"/>
        <v>0</v>
      </c>
      <c r="M42" s="45">
        <f t="shared" si="12"/>
        <v>0</v>
      </c>
      <c r="N42" s="45">
        <f t="shared" si="12"/>
        <v>0</v>
      </c>
      <c r="O42" s="45">
        <f t="shared" si="12"/>
        <v>0</v>
      </c>
      <c r="P42" s="45">
        <f t="shared" si="12"/>
        <v>0</v>
      </c>
      <c r="Q42" s="16">
        <f t="shared" si="11"/>
        <v>1056828.8</v>
      </c>
    </row>
    <row r="43" spans="1:17" s="5" customFormat="1" x14ac:dyDescent="0.2">
      <c r="A43" s="19" t="s">
        <v>70</v>
      </c>
      <c r="B43" s="19" t="s">
        <v>69</v>
      </c>
      <c r="C43" s="46">
        <f>+C44</f>
        <v>1500000</v>
      </c>
      <c r="D43" s="46">
        <f>+D44</f>
        <v>1098000</v>
      </c>
      <c r="E43" s="21">
        <v>0</v>
      </c>
      <c r="F43" s="21">
        <v>0</v>
      </c>
      <c r="G43" s="22"/>
      <c r="H43" s="21"/>
      <c r="I43" s="24"/>
      <c r="J43" s="24"/>
      <c r="K43" s="24"/>
      <c r="L43" s="24"/>
      <c r="M43" s="24"/>
      <c r="N43" s="24"/>
      <c r="O43" s="24"/>
      <c r="P43" s="24"/>
      <c r="Q43" s="8">
        <f>SUM(E43:P43)</f>
        <v>0</v>
      </c>
    </row>
    <row r="44" spans="1:17" x14ac:dyDescent="0.2">
      <c r="A44" s="7" t="s">
        <v>72</v>
      </c>
      <c r="B44" s="7" t="s">
        <v>71</v>
      </c>
      <c r="C44" s="40">
        <v>1500000</v>
      </c>
      <c r="D44" s="40">
        <v>1098000</v>
      </c>
      <c r="E44" s="21">
        <v>0</v>
      </c>
      <c r="F44" s="8">
        <v>0</v>
      </c>
      <c r="G44" s="9"/>
      <c r="H44" s="8"/>
      <c r="I44" s="11"/>
      <c r="J44" s="11"/>
      <c r="K44" s="11"/>
      <c r="L44" s="11"/>
      <c r="M44" s="11"/>
      <c r="N44" s="11"/>
      <c r="O44" s="11"/>
      <c r="P44" s="11"/>
      <c r="Q44" s="8">
        <f t="shared" ref="Q44:Q51" si="13">SUM(E44:P44)</f>
        <v>0</v>
      </c>
    </row>
    <row r="45" spans="1:17" s="5" customFormat="1" x14ac:dyDescent="0.2">
      <c r="A45" s="19" t="s">
        <v>74</v>
      </c>
      <c r="B45" s="19" t="s">
        <v>73</v>
      </c>
      <c r="C45" s="46">
        <f>+C46</f>
        <v>1800000</v>
      </c>
      <c r="D45" s="46">
        <f>+D46</f>
        <v>1747000</v>
      </c>
      <c r="E45" s="46">
        <f t="shared" ref="E45:F45" si="14">+E46</f>
        <v>0</v>
      </c>
      <c r="F45" s="46">
        <f t="shared" si="14"/>
        <v>0</v>
      </c>
      <c r="G45" s="22"/>
      <c r="H45" s="21"/>
      <c r="I45" s="24"/>
      <c r="J45" s="24"/>
      <c r="K45" s="24"/>
      <c r="L45" s="24"/>
      <c r="M45" s="24"/>
      <c r="N45" s="24"/>
      <c r="O45" s="24"/>
      <c r="P45" s="24"/>
      <c r="Q45" s="8">
        <f t="shared" si="13"/>
        <v>0</v>
      </c>
    </row>
    <row r="46" spans="1:17" x14ac:dyDescent="0.2">
      <c r="A46" s="7" t="s">
        <v>76</v>
      </c>
      <c r="B46" s="7" t="s">
        <v>75</v>
      </c>
      <c r="C46" s="40">
        <v>1800000</v>
      </c>
      <c r="D46" s="40">
        <v>1747000</v>
      </c>
      <c r="E46" s="8">
        <v>0</v>
      </c>
      <c r="F46" s="8">
        <v>0</v>
      </c>
      <c r="G46" s="9"/>
      <c r="H46" s="8"/>
      <c r="I46" s="11"/>
      <c r="J46" s="11"/>
      <c r="K46" s="11"/>
      <c r="L46" s="11"/>
      <c r="M46" s="11"/>
      <c r="N46" s="11"/>
      <c r="O46" s="11"/>
      <c r="P46" s="11"/>
      <c r="Q46" s="8">
        <f t="shared" si="13"/>
        <v>0</v>
      </c>
    </row>
    <row r="47" spans="1:17" s="36" customFormat="1" ht="30" x14ac:dyDescent="0.2">
      <c r="A47" s="35" t="s">
        <v>52</v>
      </c>
      <c r="B47" s="35" t="s">
        <v>53</v>
      </c>
      <c r="C47" s="48">
        <f>+C48</f>
        <v>8400000</v>
      </c>
      <c r="D47" s="48">
        <f>+D48</f>
        <v>8400000</v>
      </c>
      <c r="E47" s="48">
        <f t="shared" ref="E47:P47" si="15">+E48</f>
        <v>0</v>
      </c>
      <c r="F47" s="48">
        <f t="shared" si="15"/>
        <v>1000000</v>
      </c>
      <c r="G47" s="48">
        <f t="shared" si="15"/>
        <v>0</v>
      </c>
      <c r="H47" s="48">
        <f t="shared" si="15"/>
        <v>0</v>
      </c>
      <c r="I47" s="48">
        <f t="shared" si="15"/>
        <v>0</v>
      </c>
      <c r="J47" s="48">
        <f t="shared" si="15"/>
        <v>0</v>
      </c>
      <c r="K47" s="48">
        <f t="shared" si="15"/>
        <v>0</v>
      </c>
      <c r="L47" s="48">
        <f t="shared" si="15"/>
        <v>0</v>
      </c>
      <c r="M47" s="48">
        <f t="shared" si="15"/>
        <v>0</v>
      </c>
      <c r="N47" s="48">
        <f t="shared" si="15"/>
        <v>0</v>
      </c>
      <c r="O47" s="48">
        <f t="shared" si="15"/>
        <v>0</v>
      </c>
      <c r="P47" s="48">
        <f t="shared" si="15"/>
        <v>0</v>
      </c>
      <c r="Q47" s="8">
        <f>SUM(E47:P47)</f>
        <v>1000000</v>
      </c>
    </row>
    <row r="48" spans="1:17" x14ac:dyDescent="0.2">
      <c r="A48" s="7" t="s">
        <v>54</v>
      </c>
      <c r="B48" s="7" t="s">
        <v>55</v>
      </c>
      <c r="C48" s="40">
        <v>8400000</v>
      </c>
      <c r="D48" s="40">
        <v>8400000</v>
      </c>
      <c r="E48" s="8">
        <v>0</v>
      </c>
      <c r="F48" s="8">
        <v>1000000</v>
      </c>
      <c r="G48" s="9"/>
      <c r="H48" s="8"/>
      <c r="I48" s="11"/>
      <c r="J48" s="11"/>
      <c r="K48" s="11"/>
      <c r="L48" s="11"/>
      <c r="M48" s="11"/>
      <c r="N48" s="11"/>
      <c r="O48" s="11"/>
      <c r="P48" s="11"/>
      <c r="Q48" s="8">
        <f t="shared" si="13"/>
        <v>1000000</v>
      </c>
    </row>
    <row r="49" spans="1:17" s="5" customFormat="1" x14ac:dyDescent="0.2">
      <c r="A49" s="19" t="s">
        <v>77</v>
      </c>
      <c r="B49" s="19" t="s">
        <v>78</v>
      </c>
      <c r="C49" s="46">
        <f>SUM(C50:C51)</f>
        <v>3300000</v>
      </c>
      <c r="D49" s="46">
        <f>SUM(D50:D51)</f>
        <v>3755000</v>
      </c>
      <c r="E49" s="46">
        <f t="shared" ref="E49:F49" si="16">SUM(E50:E51)</f>
        <v>0</v>
      </c>
      <c r="F49" s="46">
        <f t="shared" si="16"/>
        <v>56828.800000000003</v>
      </c>
      <c r="G49" s="22"/>
      <c r="H49" s="21"/>
      <c r="I49" s="24"/>
      <c r="J49" s="24"/>
      <c r="K49" s="24"/>
      <c r="L49" s="24"/>
      <c r="M49" s="24"/>
      <c r="N49" s="24"/>
      <c r="O49" s="24"/>
      <c r="P49" s="24"/>
      <c r="Q49" s="8">
        <f t="shared" si="13"/>
        <v>56828.800000000003</v>
      </c>
    </row>
    <row r="50" spans="1:17" x14ac:dyDescent="0.2">
      <c r="A50" s="7" t="s">
        <v>95</v>
      </c>
      <c r="B50" s="7" t="s">
        <v>96</v>
      </c>
      <c r="C50" s="40">
        <v>600000</v>
      </c>
      <c r="D50" s="40">
        <v>600000</v>
      </c>
      <c r="E50" s="8">
        <v>0</v>
      </c>
      <c r="F50" s="8">
        <v>0</v>
      </c>
      <c r="G50" s="9"/>
      <c r="H50" s="8"/>
      <c r="I50" s="11"/>
      <c r="J50" s="11"/>
      <c r="K50" s="11"/>
      <c r="L50" s="11"/>
      <c r="M50" s="11"/>
      <c r="N50" s="11"/>
      <c r="O50" s="11"/>
      <c r="P50" s="11"/>
      <c r="Q50" s="8">
        <f t="shared" si="13"/>
        <v>0</v>
      </c>
    </row>
    <row r="51" spans="1:17" x14ac:dyDescent="0.2">
      <c r="A51" s="7" t="s">
        <v>80</v>
      </c>
      <c r="B51" s="7" t="s">
        <v>79</v>
      </c>
      <c r="C51" s="40">
        <v>2700000</v>
      </c>
      <c r="D51" s="40">
        <v>3155000</v>
      </c>
      <c r="E51" s="8">
        <v>0</v>
      </c>
      <c r="F51" s="8">
        <v>56828.800000000003</v>
      </c>
      <c r="G51" s="9"/>
      <c r="H51" s="8"/>
      <c r="I51" s="11"/>
      <c r="J51" s="11"/>
      <c r="K51" s="11"/>
      <c r="L51" s="11"/>
      <c r="M51" s="11"/>
      <c r="N51" s="11"/>
      <c r="O51" s="11"/>
      <c r="P51" s="11"/>
      <c r="Q51" s="8">
        <f t="shared" si="13"/>
        <v>56828.800000000003</v>
      </c>
    </row>
    <row r="52" spans="1:17" s="5" customFormat="1" x14ac:dyDescent="0.2">
      <c r="A52" s="32">
        <v>2.4</v>
      </c>
      <c r="B52" s="33" t="s">
        <v>56</v>
      </c>
      <c r="C52" s="45">
        <f t="shared" ref="C52:H52" si="17">+C53</f>
        <v>15284183064</v>
      </c>
      <c r="D52" s="45">
        <f t="shared" si="17"/>
        <v>15284183064</v>
      </c>
      <c r="E52" s="45">
        <f t="shared" si="17"/>
        <v>1079123533.5</v>
      </c>
      <c r="F52" s="45">
        <f t="shared" si="17"/>
        <v>1078633528.26</v>
      </c>
      <c r="G52" s="45">
        <f t="shared" si="17"/>
        <v>1075476761.55</v>
      </c>
      <c r="H52" s="45">
        <f t="shared" si="17"/>
        <v>1075167303.74</v>
      </c>
      <c r="I52" s="17"/>
      <c r="J52" s="37"/>
      <c r="K52" s="37"/>
      <c r="L52" s="17"/>
      <c r="M52" s="58"/>
      <c r="N52" s="17"/>
      <c r="O52" s="17"/>
      <c r="P52" s="17"/>
      <c r="Q52" s="16">
        <f>SUM(E52:P52)</f>
        <v>4308401127.0500002</v>
      </c>
    </row>
    <row r="53" spans="1:17" s="5" customFormat="1" x14ac:dyDescent="0.2">
      <c r="A53" s="19" t="s">
        <v>57</v>
      </c>
      <c r="B53" s="19" t="s">
        <v>58</v>
      </c>
      <c r="C53" s="46">
        <f t="shared" ref="C53:H53" si="18">SUM(C54:C55)</f>
        <v>15284183064</v>
      </c>
      <c r="D53" s="46">
        <f t="shared" si="18"/>
        <v>15284183064</v>
      </c>
      <c r="E53" s="46">
        <f t="shared" si="18"/>
        <v>1079123533.5</v>
      </c>
      <c r="F53" s="46">
        <f t="shared" si="18"/>
        <v>1078633528.26</v>
      </c>
      <c r="G53" s="46">
        <f t="shared" si="18"/>
        <v>1075476761.55</v>
      </c>
      <c r="H53" s="46">
        <f t="shared" si="18"/>
        <v>1075167303.74</v>
      </c>
      <c r="I53" s="24"/>
      <c r="J53" s="38"/>
      <c r="K53" s="38"/>
      <c r="L53" s="24"/>
      <c r="M53" s="59"/>
      <c r="N53" s="24"/>
      <c r="O53" s="24"/>
      <c r="P53" s="24"/>
      <c r="Q53" s="21">
        <f>SUM(E53:P53)</f>
        <v>4308401127.0500002</v>
      </c>
    </row>
    <row r="54" spans="1:17" x14ac:dyDescent="0.2">
      <c r="A54" s="7" t="s">
        <v>91</v>
      </c>
      <c r="B54" s="7" t="s">
        <v>92</v>
      </c>
      <c r="C54" s="40">
        <v>70795608</v>
      </c>
      <c r="D54" s="40">
        <v>70795608</v>
      </c>
      <c r="E54" s="8">
        <v>5536290.9900000002</v>
      </c>
      <c r="F54" s="8">
        <v>5536290.9900000002</v>
      </c>
      <c r="G54" s="9">
        <v>5498531.0300000003</v>
      </c>
      <c r="H54" s="8">
        <v>5498531.0300000003</v>
      </c>
      <c r="I54" s="11"/>
      <c r="J54" s="10"/>
      <c r="K54" s="10"/>
      <c r="L54" s="11"/>
      <c r="M54" s="60"/>
      <c r="N54" s="11"/>
      <c r="O54" s="11"/>
      <c r="P54" s="11"/>
      <c r="Q54" s="8">
        <f t="shared" si="3"/>
        <v>22069644.040000003</v>
      </c>
    </row>
    <row r="55" spans="1:17" x14ac:dyDescent="0.2">
      <c r="A55" s="7" t="s">
        <v>59</v>
      </c>
      <c r="B55" s="7" t="s">
        <v>60</v>
      </c>
      <c r="C55" s="40">
        <v>15213387456</v>
      </c>
      <c r="D55" s="40">
        <v>15213387456</v>
      </c>
      <c r="E55" s="8">
        <v>1073587242.51</v>
      </c>
      <c r="F55" s="8">
        <v>1073097237.27</v>
      </c>
      <c r="G55" s="9">
        <v>1069978230.52</v>
      </c>
      <c r="H55" s="8">
        <v>1069668772.71</v>
      </c>
      <c r="I55" s="11"/>
      <c r="J55" s="10"/>
      <c r="K55" s="10"/>
      <c r="L55" s="11"/>
      <c r="M55" s="60"/>
      <c r="N55" s="11"/>
      <c r="O55" s="11"/>
      <c r="P55" s="11"/>
      <c r="Q55" s="8">
        <f t="shared" si="3"/>
        <v>4286331483.0100002</v>
      </c>
    </row>
    <row r="57" spans="1:17" x14ac:dyDescent="0.2">
      <c r="A57" s="65" t="s">
        <v>97</v>
      </c>
    </row>
    <row r="61" spans="1:17" x14ac:dyDescent="0.25">
      <c r="A61" s="53" t="s">
        <v>82</v>
      </c>
    </row>
    <row r="62" spans="1:17" x14ac:dyDescent="0.2">
      <c r="A62" s="57" t="s">
        <v>83</v>
      </c>
    </row>
    <row r="63" spans="1:17" x14ac:dyDescent="0.2">
      <c r="A63" s="57" t="s">
        <v>84</v>
      </c>
    </row>
    <row r="64" spans="1:17" x14ac:dyDescent="0.2">
      <c r="A64" s="57" t="s">
        <v>85</v>
      </c>
    </row>
    <row r="65" spans="1:1" x14ac:dyDescent="0.2">
      <c r="A65" s="57" t="s">
        <v>86</v>
      </c>
    </row>
    <row r="66" spans="1:1" x14ac:dyDescent="0.2">
      <c r="A66" s="57" t="s">
        <v>87</v>
      </c>
    </row>
    <row r="67" spans="1:1" x14ac:dyDescent="0.2">
      <c r="A67" s="57" t="s">
        <v>88</v>
      </c>
    </row>
  </sheetData>
  <mergeCells count="5">
    <mergeCell ref="A11:Q11"/>
    <mergeCell ref="A12:Q12"/>
    <mergeCell ref="A13:Q13"/>
    <mergeCell ref="A16:B16"/>
    <mergeCell ref="A17:B17"/>
  </mergeCells>
  <printOptions horizontalCentered="1"/>
  <pageMargins left="0.25" right="0.25" top="0.75" bottom="0.75" header="0.3" footer="0.3"/>
  <pageSetup scale="52" orientation="portrait" r:id="rId1"/>
  <ignoredErrors>
    <ignoredError sqref="Q41 Q53:Q55 Q35 Q27:Q28 Q23 Q22 Q25 Q21 Q24 Q33 Q32 Q31 Q30 Q40 Q39 Q38 Q37 Q36 Q52 Q44:Q46 Q48:Q5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2022-05-10T13:06:23Z</cp:lastPrinted>
  <dcterms:created xsi:type="dcterms:W3CDTF">2021-09-03T13:12:25Z</dcterms:created>
  <dcterms:modified xsi:type="dcterms:W3CDTF">2022-05-10T13:06:39Z</dcterms:modified>
</cp:coreProperties>
</file>